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Textová časť" sheetId="1" r:id="rId1"/>
    <sheet name="Hárok2" sheetId="2" r:id="rId2"/>
    <sheet name="Hárok3" sheetId="3" r:id="rId3"/>
    <sheet name="Hárok4" sheetId="4" r:id="rId4"/>
  </sheets>
  <definedNames/>
  <calcPr fullCalcOnLoad="1"/>
</workbook>
</file>

<file path=xl/sharedStrings.xml><?xml version="1.0" encoding="utf-8"?>
<sst xmlns="http://schemas.openxmlformats.org/spreadsheetml/2006/main" count="642" uniqueCount="512">
  <si>
    <t>Bežné príjmy</t>
  </si>
  <si>
    <t>tis. Sk</t>
  </si>
  <si>
    <t>Kapitálové príjmy</t>
  </si>
  <si>
    <t>Finančné operácie príjmové</t>
  </si>
  <si>
    <t>Bežné výdavky</t>
  </si>
  <si>
    <t>Kapitálové výdavky</t>
  </si>
  <si>
    <t>Finančné operácie výdavkové</t>
  </si>
  <si>
    <t>Rozdiel:</t>
  </si>
  <si>
    <t>A/ Úprava rozpočtu mesta</t>
  </si>
  <si>
    <t>B/ Úprava plánu tvorby a použitia fondov mesta</t>
  </si>
  <si>
    <t>A)   ÚPRAVA ROZPOČTU (v tis. Sk)</t>
  </si>
  <si>
    <t>Rozp.po</t>
  </si>
  <si>
    <t>Návrh</t>
  </si>
  <si>
    <t>PRÍJMOVÁ ČASŤ</t>
  </si>
  <si>
    <t>v tom:</t>
  </si>
  <si>
    <t>DAŇOVÉ PRÍJMY</t>
  </si>
  <si>
    <t>NEDAŇOVÉ  PRÍJMY</t>
  </si>
  <si>
    <t>Z PRENAJATÝCH BUDOV, PRIESTOROV A OBJEKTOV</t>
  </si>
  <si>
    <t>ZA PORUŠENIE PREDPISOV - V BLOKOVOM KONANÍ</t>
  </si>
  <si>
    <t>GRANTY A TRANSFERY</t>
  </si>
  <si>
    <t>ZO ŠTÁTNEHO ROZPOČTU</t>
  </si>
  <si>
    <t>Finančné prostriedky na bežné výdavky:</t>
  </si>
  <si>
    <t>ZA SPLÁCANIE ÚVEROV A POŽIČIEK  A  Z  PREDAJA .....</t>
  </si>
  <si>
    <t>PREVOD Z PROSTRIEDKOV Z PEŇAŽNÝCH FONDOV</t>
  </si>
  <si>
    <t xml:space="preserve">VÝDAVKOVÁ  ČASŤ </t>
  </si>
  <si>
    <t>01.1.1.6</t>
  </si>
  <si>
    <t>OBCE</t>
  </si>
  <si>
    <t>03.1.0.</t>
  </si>
  <si>
    <t>04.4.3.</t>
  </si>
  <si>
    <t>VÝSTAVBA</t>
  </si>
  <si>
    <t>PRÍPRAVNÁ A PROJEKTOVÁ DOKUMENTÁCIA</t>
  </si>
  <si>
    <t>REALIZÁCIA NOVÝCH STAVIEB</t>
  </si>
  <si>
    <t>04.5.1.</t>
  </si>
  <si>
    <t>CESTNÁ DOPRAVA</t>
  </si>
  <si>
    <t xml:space="preserve"> - Realizácia prístup.chodníka k obytným domom na Cigl.ceste</t>
  </si>
  <si>
    <t>04.7.3.</t>
  </si>
  <si>
    <t>CESTOVNÝ RUCH</t>
  </si>
  <si>
    <t>05.1.0.</t>
  </si>
  <si>
    <t>NAKLADANIE S ODPADMI</t>
  </si>
  <si>
    <t>06.1.0.</t>
  </si>
  <si>
    <t>ROZVOJ  BÝVANIA</t>
  </si>
  <si>
    <t>VŠEOBECNÝ MATERIÁL</t>
  </si>
  <si>
    <t>06.4.0.</t>
  </si>
  <si>
    <t>VEREJNÉ OSVETLENIE (VO)</t>
  </si>
  <si>
    <t>PRÁVNICKEJ OSOBE ZALOŽENEJ OBCOU - UNIPA, s. r. o.</t>
  </si>
  <si>
    <t>V zmysle uzn. MsR č. 400/2005:</t>
  </si>
  <si>
    <t xml:space="preserve"> - Rekonštrukcia VO a chodníka na Bojnickej ceste - II. etapa</t>
  </si>
  <si>
    <t xml:space="preserve"> - Realizácia VO v I. etape dostavby objektu "ROC Prievidza - bytová </t>
  </si>
  <si>
    <t xml:space="preserve">   výstavba"</t>
  </si>
  <si>
    <t xml:space="preserve"> - Rozšírenie VO na chodníku Ul. na Karasiny</t>
  </si>
  <si>
    <t>08.1.0.</t>
  </si>
  <si>
    <t>REKREAČNÉ A ŠPORTOVÉ SLUŽBY</t>
  </si>
  <si>
    <t>08.2.0.3</t>
  </si>
  <si>
    <t>KLUBOVÉ A ŠPEC. KULTÚRNE ZARIADENIA - KaSS</t>
  </si>
  <si>
    <t>PRÍSPEVKOVÝM ORGANIZÁCIÁM</t>
  </si>
  <si>
    <t>Navýšenie finančného príspevku pre KaSS na:</t>
  </si>
  <si>
    <t xml:space="preserve"> - na vykrytie prevádzkových nákladov (zamedzenie vzniku straty)</t>
  </si>
  <si>
    <t>10.1.2.3</t>
  </si>
  <si>
    <t>ĎALŠIE SOCIÁLNE SLUŽBY - OPATR. SLUŽBA</t>
  </si>
  <si>
    <t>MZDY, PLATY A OSTATNÉ OSOBNÉ VYROVNANIA</t>
  </si>
  <si>
    <t>Navýšenie v zmysle kolektívnej zmluvy pre zamestnacov opatrova-</t>
  </si>
  <si>
    <t>teľskej služby.</t>
  </si>
  <si>
    <t>POISTNÉ A  PRÍSPEVOK  DO POISŤOVNÍ</t>
  </si>
  <si>
    <t>10.2.0.</t>
  </si>
  <si>
    <t>STAROBA</t>
  </si>
  <si>
    <t>10.4.0.</t>
  </si>
  <si>
    <t>RODINA A DETI</t>
  </si>
  <si>
    <t>NA DÁVKU V HMOTNEJ NÚDZI</t>
  </si>
  <si>
    <t xml:space="preserve"> - Jednorázové dávky v hmotnej núdzi</t>
  </si>
  <si>
    <t xml:space="preserve"> - Vianočné dávky vo forme jednorázového príspevku</t>
  </si>
  <si>
    <t>JEDNOTLIVCOVI</t>
  </si>
  <si>
    <t xml:space="preserve"> - Príspevok za opatrovanie trojčiat - zníženie</t>
  </si>
  <si>
    <t>10.7.0.2</t>
  </si>
  <si>
    <t>ZARIADENIA SOCIÁLNYCH SLUŽIEB ...</t>
  </si>
  <si>
    <t>ŠPECIÁLNE SLUŽBY</t>
  </si>
  <si>
    <t>10.7.0.1</t>
  </si>
  <si>
    <t>DÁVKY SOCIÁLNEJ POMOCI ...</t>
  </si>
  <si>
    <t>NA DÁVKU V HMOTNEJ NÚDZI A PRÍSP. K DÁVKE</t>
  </si>
  <si>
    <t xml:space="preserve">Jednorázové dávky v hmotnej núdzi - starostlivosť o občanov, ktorí </t>
  </si>
  <si>
    <t>potrebujú osobitnú pomoc.</t>
  </si>
  <si>
    <t>B/   ÚPRAVA PLÁNU TVORBY A POUŽITIA FONDOV MESTA  (v tis. Sk)</t>
  </si>
  <si>
    <t>Fond rozvoja bývania:</t>
  </si>
  <si>
    <r>
      <t>Počiatočný zostatok k 1.1.2005</t>
    </r>
    <r>
      <rPr>
        <i/>
        <sz val="10"/>
        <rFont val="Arial CE"/>
        <family val="2"/>
      </rPr>
      <t>:(opravený údaj - prevzatý zo</t>
    </r>
  </si>
  <si>
    <t>záverečnej správy mesta, KS k 31.12.2004 = PS k 1.1.2005)</t>
  </si>
  <si>
    <t>Tvorba:</t>
  </si>
  <si>
    <t xml:space="preserve"> - vrátenie prostriedkov podľa uzn. MsZ č.  210/03 a 291/03</t>
  </si>
  <si>
    <t xml:space="preserve"> - z predaja bytov</t>
  </si>
  <si>
    <t>Použitie do rozpočtu mesta:</t>
  </si>
  <si>
    <t xml:space="preserve">  - splácanie istiny úverov</t>
  </si>
  <si>
    <t xml:space="preserve">    - Soc. bývanie 173 b.j.</t>
  </si>
  <si>
    <t xml:space="preserve">    - Soc. bývanie D-blok</t>
  </si>
  <si>
    <t xml:space="preserve">    - objekt OSP</t>
  </si>
  <si>
    <t xml:space="preserve">    - pavlačové byty</t>
  </si>
  <si>
    <t xml:space="preserve"> - Prestavba objektu SOU a CVČ na byty (odd. 06.1.0)</t>
  </si>
  <si>
    <t xml:space="preserve"> - Vybudovanie parkovacích miest v meste (odd. 04.5.1)</t>
  </si>
  <si>
    <t xml:space="preserve">    realizácia</t>
  </si>
  <si>
    <t xml:space="preserve">    projekt</t>
  </si>
  <si>
    <t xml:space="preserve"> - Soc. bývanie 173 b.j. - dobudovanie MK</t>
  </si>
  <si>
    <t xml:space="preserve"> - Realizácia VO v I. etape dostavby objektu "ROC Prievidza - byt. výstavba"</t>
  </si>
  <si>
    <t xml:space="preserve"> - Rekonštrukcia  8 bytov na Ul. M.Hodžu (PD+R)</t>
  </si>
  <si>
    <t xml:space="preserve"> - Terénne úpravy k D-bloku - likvidácie drevostavby </t>
  </si>
  <si>
    <t xml:space="preserve"> - Bytový objekt St.Necpaly - Gazdovská - IČ</t>
  </si>
  <si>
    <t xml:space="preserve"> - Sociálne bývanie D-blok - autorský dozor a koordinácia bezpečnosti</t>
  </si>
  <si>
    <t>Konečný zostatok k 31.12.2005:</t>
  </si>
  <si>
    <t>REKAPITULÁCIA:</t>
  </si>
  <si>
    <t>100 - DAŇOVÉ</t>
  </si>
  <si>
    <t>200 - NEDAŇOVÉ</t>
  </si>
  <si>
    <t>300 - GRANTY A TRANSFERY</t>
  </si>
  <si>
    <t>400 - ZA SPLÁCANIE ÚVEROV A POŽIČIEK A Z PREDAJA MAJ.ÚČASTÍ</t>
  </si>
  <si>
    <t>500 - PRIJATÉ ÚVERY</t>
  </si>
  <si>
    <t>Obce</t>
  </si>
  <si>
    <t>Policajné služby</t>
  </si>
  <si>
    <t>04.4.3</t>
  </si>
  <si>
    <t>Výstavba</t>
  </si>
  <si>
    <t>Cestná doprava</t>
  </si>
  <si>
    <t>Cestovný ruch</t>
  </si>
  <si>
    <t>Nakladanie s odpadmi</t>
  </si>
  <si>
    <t>Rozvoj bývania</t>
  </si>
  <si>
    <t>Verejné osvetlenie</t>
  </si>
  <si>
    <t>Rekreačné a športové služby</t>
  </si>
  <si>
    <t>Staroba</t>
  </si>
  <si>
    <t>Rodina a deti</t>
  </si>
  <si>
    <t>NÁVRH NA II. ÚPRAVU  ROZPOČTU  MESTA  PRIEVIDZA  NA  ROK  2006</t>
  </si>
  <si>
    <t xml:space="preserve">Uznesením MsZ č. 92/06 zo dňa 25.04.2006 bola schválená I. úprava rozpočtu mesta Prievidza </t>
  </si>
  <si>
    <t>na rok 2006 nasledovne:</t>
  </si>
  <si>
    <t>Rozpočtové zdroje</t>
  </si>
  <si>
    <t>Rozpočtové zdroje spolu:</t>
  </si>
  <si>
    <t>Rozpočtové výdavky</t>
  </si>
  <si>
    <t>Rozpočtové výdavky spolu:</t>
  </si>
  <si>
    <t>I. úprave</t>
  </si>
  <si>
    <t>II. úpravy</t>
  </si>
  <si>
    <t>II. úprave</t>
  </si>
  <si>
    <t>DIVIDENDY</t>
  </si>
  <si>
    <t>VRATKY</t>
  </si>
  <si>
    <t>NÁJOMNÉ ZA NÁJOM BUDOV, OBJEKTOV AL.ICH ČASTÍ</t>
  </si>
  <si>
    <t xml:space="preserve"> - Nájomné za prenájom mobilnej ľadovej plochy</t>
  </si>
  <si>
    <t>.09.5.0</t>
  </si>
  <si>
    <t>VZDELÁVANIE NEDEFINOVATEĽNÉ PODĽA ÚROVNE</t>
  </si>
  <si>
    <t>TRANSFER NEZISK.ORG.POSKYT.VŠEOB.PROSPEŠ.SLUŽBY</t>
  </si>
  <si>
    <t>642 014 - bežný transfer ERIN</t>
  </si>
  <si>
    <t>08.4.0.</t>
  </si>
  <si>
    <t>NÁBOŽENSKÉ A INÉ SPOLOČENSKÉ SLUŽBY</t>
  </si>
  <si>
    <t xml:space="preserve"> - komisia mládeže a voľnočasových aktivít</t>
  </si>
  <si>
    <t>"MINI PLAYBACK SHOW 2006" vo výške 5 tis. Sk a na projekt "Školy</t>
  </si>
  <si>
    <t>bez hraníc" vo výške 5 tis. Sk.</t>
  </si>
  <si>
    <t>08.2.0.9</t>
  </si>
  <si>
    <t>OSTATNÉ KULTÚRNE SLUŽBY</t>
  </si>
  <si>
    <t xml:space="preserve"> - komisia kultúry</t>
  </si>
  <si>
    <t>ÚSMEV na súťaži vo Walese vo výške 25 tis. Sk)</t>
  </si>
  <si>
    <t xml:space="preserve"> - medzinár.festival spev.zborov "Prievidza spieva"</t>
  </si>
  <si>
    <t xml:space="preserve">Presun do kapitoly 09.5.0.1 - nakoľko hlavným organizátorom tohto </t>
  </si>
  <si>
    <t>podujatia je ZUŠ L. Štančeka</t>
  </si>
  <si>
    <t>ÚČASŤ NA MAJETKU</t>
  </si>
  <si>
    <t>01.1.2</t>
  </si>
  <si>
    <t>01.3.3</t>
  </si>
  <si>
    <t>01.6.0</t>
  </si>
  <si>
    <t>01.7.0</t>
  </si>
  <si>
    <t>03.1.0</t>
  </si>
  <si>
    <t>03.2.0</t>
  </si>
  <si>
    <t>04.1.2</t>
  </si>
  <si>
    <t>04.5.1</t>
  </si>
  <si>
    <t>04.7.3</t>
  </si>
  <si>
    <t>05.1.0</t>
  </si>
  <si>
    <t>06.1.0</t>
  </si>
  <si>
    <t>06.4.0</t>
  </si>
  <si>
    <t>08.1.0</t>
  </si>
  <si>
    <t>08.2.0.7</t>
  </si>
  <si>
    <t>08.3.0</t>
  </si>
  <si>
    <t>08.4.0</t>
  </si>
  <si>
    <t>09</t>
  </si>
  <si>
    <t>09.4.1</t>
  </si>
  <si>
    <t>09.5.0</t>
  </si>
  <si>
    <t>10.1.2</t>
  </si>
  <si>
    <t>10.2.0</t>
  </si>
  <si>
    <t>10.2.0.2</t>
  </si>
  <si>
    <t>10.4.0</t>
  </si>
  <si>
    <t>10.4.0.3</t>
  </si>
  <si>
    <t>Finančná a rozpočtová oblasť</t>
  </si>
  <si>
    <t>Iné všeobecné služby - matričná činnosť</t>
  </si>
  <si>
    <t>Všeobecné verej.služby inde neklasifikované</t>
  </si>
  <si>
    <t>Transakcie verejného dlhu</t>
  </si>
  <si>
    <t>Ochrana pred požiarmi</t>
  </si>
  <si>
    <t>Všeobecná pracovná oblasť</t>
  </si>
  <si>
    <t>Výstavba - stavebný úrad</t>
  </si>
  <si>
    <t>Klubové a špeciálne kultúrne zariadenia</t>
  </si>
  <si>
    <t>Pamiatková starostlivosť</t>
  </si>
  <si>
    <t>Ostatné kultúrne služby</t>
  </si>
  <si>
    <t>Vysielacie a vydavateľské služby</t>
  </si>
  <si>
    <t>Náboženské a iné spoločenské služby</t>
  </si>
  <si>
    <t>Vzdelávanie (09.1.1, 09.1.2, ..)</t>
  </si>
  <si>
    <t>Prvý stupeň vysokoškolského vzdelávania</t>
  </si>
  <si>
    <t>Vzdelávanie nedefinovateľné podľa úrovne</t>
  </si>
  <si>
    <t>Invalidita a ťažké zdravotné postihnutie</t>
  </si>
  <si>
    <t>Ďaľšie sociálne služby - invalidita a ťažké zdravotné postihnutie</t>
  </si>
  <si>
    <t>Ďaľšie sociálne služby - staroba</t>
  </si>
  <si>
    <t>Ďaľšie sociálne služby - rodina a deti</t>
  </si>
  <si>
    <t>Ďaľšie sociálne služby - administratívno-správna činnosť</t>
  </si>
  <si>
    <t>Dávky soc.pomoci-pomoc obč.v hmot.a soc.núdzi</t>
  </si>
  <si>
    <t>Zar.sociál.služieb-pomoc obč. v hmot.a soc.núdzi</t>
  </si>
  <si>
    <t>01.7.0.</t>
  </si>
  <si>
    <t xml:space="preserve"> </t>
  </si>
  <si>
    <t>.09.4.1</t>
  </si>
  <si>
    <t>PRVÝ STUPEŇ VYSOKOŠKOLSKÉHO VZDELÁVANIA</t>
  </si>
  <si>
    <t xml:space="preserve">Peňažný vklad mesta Prievidza ako jediného spoločníka do základného </t>
  </si>
  <si>
    <t xml:space="preserve"> - na prevádzku futbalového štadióna</t>
  </si>
  <si>
    <t>01.6.0.</t>
  </si>
  <si>
    <t>VŠEOB. VEREJ. SLUŽBY INDE NEKLASIFIKOVANÉ</t>
  </si>
  <si>
    <t>VŠEOBECNÉ SLUŽBY</t>
  </si>
  <si>
    <t xml:space="preserve"> - prevádzka útulku psov a mačiek</t>
  </si>
  <si>
    <t xml:space="preserve"> - Prístrešok autobusovej zastávky pri Piaristickom kostole</t>
  </si>
  <si>
    <t xml:space="preserve"> - Rekonštrukcia cesty "Púšť"</t>
  </si>
  <si>
    <t xml:space="preserve"> - geomestrický plán - právne oddelenie</t>
  </si>
  <si>
    <t>Pri vybudovaní MK došlo k zvýšeným požiadavkám úpravy okolitého</t>
  </si>
  <si>
    <t>terénu v zmysle dodatku k ZoD.</t>
  </si>
  <si>
    <t xml:space="preserve"> - rekonštrukcia Námestia slobody v Prievidzi</t>
  </si>
  <si>
    <t xml:space="preserve"> - vzorový výbeh pre psov - sídlisko Zapotôčky</t>
  </si>
  <si>
    <t>Požiadavka vyplýva z uzn. MsR č. 23/06 z 31.6.2006</t>
  </si>
  <si>
    <t>NÁKUP POZEMKOV - majetkoprávne vyporiadanie právneho oddelenia</t>
  </si>
  <si>
    <t xml:space="preserve"> - vyporiadanie pozemkov za Tescom</t>
  </si>
  <si>
    <t>Požiadavka vyplýva z uzn. č. 152/II/06 z 25.4.2006</t>
  </si>
  <si>
    <t xml:space="preserve"> - vyporiadanie pozemkov relaxačný park, miniaturgolfový a </t>
  </si>
  <si>
    <t xml:space="preserve"> - vyporiadanie pozemkov - pešia zóna pri Dráčiku</t>
  </si>
  <si>
    <t>Akčný plán úloh vo vzťahu k deťom a mládeži v meste Prievidza.</t>
  </si>
  <si>
    <t>Požiadavka vyplýva z uzn. č. 10/06 z 21.02.2006</t>
  </si>
  <si>
    <t xml:space="preserve"> ENERGIE</t>
  </si>
  <si>
    <t xml:space="preserve"> - Mestské dni a Ulička remesiel</t>
  </si>
  <si>
    <t xml:space="preserve"> - Dni k pamiatke zosnulých</t>
  </si>
  <si>
    <t xml:space="preserve"> - Predvianočné trhy</t>
  </si>
  <si>
    <t xml:space="preserve"> - Veľkonočné trhy</t>
  </si>
  <si>
    <t>Navýšenie výdavkov vzhľadom ku skutočnosti,  že v rozpočte neboli určené</t>
  </si>
  <si>
    <t xml:space="preserve">výdavky na spotrebu elektr.energie na príležitostné trhy konané na </t>
  </si>
  <si>
    <t xml:space="preserve">TRANSFERY PRÁVNICKEJ OSOBE </t>
  </si>
  <si>
    <t xml:space="preserve"> - Právnickej osobe - SAD Prievidza, a.s.</t>
  </si>
  <si>
    <t xml:space="preserve"> - Košovská cesta</t>
  </si>
  <si>
    <t xml:space="preserve"> - Ciglianska cesta</t>
  </si>
  <si>
    <t xml:space="preserve"> - Sociálno - integračné centrum</t>
  </si>
  <si>
    <t xml:space="preserve"> - Materské centrum Slniečko</t>
  </si>
  <si>
    <t>TRANSFERY PRÍSPEVKOVEJ ORGANIZÁCII NA OBJEKTY</t>
  </si>
  <si>
    <t xml:space="preserve">Správa majetku mesta Prievidza (SMM) zmenila od 1.1.2006  svoju právnu </t>
  </si>
  <si>
    <t>formu z príspevkovej org. na spoločnosť s ručením obmedzeným (s.r.o.)</t>
  </si>
  <si>
    <t xml:space="preserve">TRANSFERY PRÍSPEVKOVEJ ORGANIZÁCII </t>
  </si>
  <si>
    <t xml:space="preserve"> - Kluby dôchodcov</t>
  </si>
  <si>
    <t xml:space="preserve"> - Kluby dôchodcov (SMM s.r.o. Prievidza)</t>
  </si>
  <si>
    <t>REKONŠTRUKCIE A MODERNIZÁCIE</t>
  </si>
  <si>
    <t>určená na kapitálové výdavky.</t>
  </si>
  <si>
    <t xml:space="preserve">Presun na podpol. 322001, nakoľko časť zvýšenej dotácie v I. úprave bola </t>
  </si>
  <si>
    <t xml:space="preserve">Presun z podpol. 312001, nakoľko časť zvýšenej dotácie v I. úprave bola </t>
  </si>
  <si>
    <t xml:space="preserve"> - Pozemkovému spoločenstvu bývalých urbaristov</t>
  </si>
  <si>
    <t>FINANČNÉ OPERÁCIE VÝDAVKOVÉ - OBCE</t>
  </si>
  <si>
    <t>.09</t>
  </si>
  <si>
    <t xml:space="preserve">VZDELÁVANIE </t>
  </si>
  <si>
    <t>BEŽNÉ VÝDAVKY</t>
  </si>
  <si>
    <t>normované výdavky pre prenesené kompetencie z MŠ SR</t>
  </si>
  <si>
    <t xml:space="preserve"> - Zvýšenie z dôvodu oznámenia výsledku dohodovacieho konania na </t>
  </si>
  <si>
    <t xml:space="preserve"> - zníženie nenormovaných výdavkov na vzdelávacie poukazy v zmysle</t>
  </si>
  <si>
    <t>oznámenia KŠÚ</t>
  </si>
  <si>
    <t xml:space="preserve"> - zníženie nenormovaných výdavkov na dopravné  - oznámenie KŠÚ</t>
  </si>
  <si>
    <t xml:space="preserve"> - zníženie z dôvodu zníženia vlastných príjmov MŠ Gorkého</t>
  </si>
  <si>
    <t xml:space="preserve"> - havarijná údržba ŠJ MŠ a MŠ</t>
  </si>
  <si>
    <t xml:space="preserve"> - odchodné a odstupné pre originálne kompetencie</t>
  </si>
  <si>
    <t xml:space="preserve"> - rôzne - poistenie Umelý trávnik</t>
  </si>
  <si>
    <t xml:space="preserve"> - údržba pre školy a zariad.bez práv.subjektivity</t>
  </si>
  <si>
    <t xml:space="preserve"> - údržba pre školy s právnou subjektivitou</t>
  </si>
  <si>
    <t xml:space="preserve"> - delimitácia z CVČ na SMM s.r.o.</t>
  </si>
  <si>
    <t>KAPITÁLOVÉ VÝDAVKY</t>
  </si>
  <si>
    <t xml:space="preserve"> - dofinancovanie rekonštrukcie striech ZŠ Rastislavova</t>
  </si>
  <si>
    <t xml:space="preserve"> - komisia školstva</t>
  </si>
  <si>
    <t>MZDY, PLATY, SLUŽOBNÉ PRÍJMY ....</t>
  </si>
  <si>
    <t>POISTNÉ A PRÍSPEVOK DO POISŤOVNÍ</t>
  </si>
  <si>
    <r>
      <t xml:space="preserve">   minigolfový areál</t>
    </r>
    <r>
      <rPr>
        <sz val="10"/>
        <rFont val="Arial CE"/>
        <family val="2"/>
      </rPr>
      <t xml:space="preserve"> - požiadavka vyplýva z uzn. č. 323/05 z 25.10.2005</t>
    </r>
  </si>
  <si>
    <t>01.1.1.6 - Obce</t>
  </si>
  <si>
    <t>01.6.0 - Všeob.verej.služby inde neklasifikované</t>
  </si>
  <si>
    <t>03.1.0 - Policajné služby</t>
  </si>
  <si>
    <t>04.4.3 - Výstavba</t>
  </si>
  <si>
    <t>04.4.3 - Výstavba - stavebný úrad</t>
  </si>
  <si>
    <t>04.5.1 - Cestná doprava</t>
  </si>
  <si>
    <t>04.7.3 - Cestovný ruch</t>
  </si>
  <si>
    <t>06.1.0 - Rozvoj bývania</t>
  </si>
  <si>
    <t>06.4.0 - Verejné osvetlenie</t>
  </si>
  <si>
    <t>08.1.0 - Športové a kultúrne služby</t>
  </si>
  <si>
    <t>08.3.0 - Vysielacie a vydavateľské služby</t>
  </si>
  <si>
    <t>08.4.0 - Náboženské a iné spoločenské služby</t>
  </si>
  <si>
    <t>10.2.0 - Staroba</t>
  </si>
  <si>
    <t>09. - Vzdelávanie</t>
  </si>
  <si>
    <t>PRÍJMY MATERSKÝCH ŠKOL</t>
  </si>
  <si>
    <t>Zvýšenie výdavkov o výšku dotácie na životné prostredie vo výške 191 tis. Sk</t>
  </si>
  <si>
    <t>Zakúpenie dreveného betlehemu pre mesto Prievidza - uzn. MsR č. 129/06</t>
  </si>
  <si>
    <t>BEŽNÉ VÝDAVKY DD-DPD PRIEVIDZA</t>
  </si>
  <si>
    <t>vzhľadom na stúpajúci počet a zhoršujúci sa zdravotný stav klientov.</t>
  </si>
  <si>
    <t>zmenila od 1.1.2006  svoju právnu formu z príspevkovej org. na s.r.o.</t>
  </si>
  <si>
    <t>Presun z odd. 10.2.0 , 641001 nakoľko príspevková organizácia SMM Prievidza</t>
  </si>
  <si>
    <t>Presun na odd. 10.2.0 , 644001 nakoľko príspevková organizácia SMM Prievidza</t>
  </si>
  <si>
    <t xml:space="preserve"> - prenájom hnuteľného majetku spol. PTH, a.s.</t>
  </si>
  <si>
    <t>Z PRENAJATÝCH POZEMKOV</t>
  </si>
  <si>
    <t xml:space="preserve"> - prenájom TEZAS s.r.o. tretím osobám</t>
  </si>
  <si>
    <t xml:space="preserve"> - oprava WC  (Dobiáš)</t>
  </si>
  <si>
    <t xml:space="preserve"> - vchodové dvere CVČ</t>
  </si>
  <si>
    <t xml:space="preserve"> - didaktická technika pre ERIN</t>
  </si>
  <si>
    <t>Zvýšenie súvisí s vyporiadaním pozemkov - Tesco, Dráčik, relax.park.</t>
  </si>
  <si>
    <t>Zvýšenie na základe uzn. MsR č. 236/06 o rozšírení činností zabezpečovaných</t>
  </si>
  <si>
    <t>v rámci komisionárskej zmluvy s firmou TEZAS, s.r.o. vo výške:</t>
  </si>
  <si>
    <t xml:space="preserve"> - 240 tis. Sk na zber, skladovanie a lidkvidáciu kadáverov 24 hodín denne,</t>
  </si>
  <si>
    <t xml:space="preserve"> - 1 253 tis. Sk zvýšenie z dôvodu upresnenia ceny po výsledku výberového </t>
  </si>
  <si>
    <t xml:space="preserve">   konania </t>
  </si>
  <si>
    <t>"ROZKVET" - uzn. MsR č. 139/06</t>
  </si>
  <si>
    <t xml:space="preserve">25 tis. Sk - zvýšenie prostriedkov  pre miešaný spevácky zbor učiteľov </t>
  </si>
  <si>
    <t xml:space="preserve"> - prenájom bytov Ciglianska cesta - 173 b.j.</t>
  </si>
  <si>
    <t xml:space="preserve"> - prenájom bytov D-blok - 54 b.j.</t>
  </si>
  <si>
    <t xml:space="preserve"> - prenájom TEZAS s.r.o. - areál</t>
  </si>
  <si>
    <t>Zvýšenie dotácie z Ministerstva školstva na prenesené kompetencie.</t>
  </si>
  <si>
    <r>
      <t xml:space="preserve"> - Aktualizácia územného plánu mesta Prievidza </t>
    </r>
    <r>
      <rPr>
        <sz val="10"/>
        <rFont val="Arial CE"/>
        <family val="2"/>
      </rPr>
      <t>- etapa prác v r. 2006</t>
    </r>
  </si>
  <si>
    <t xml:space="preserve"> - Program hospodárskeho a sociálneho rozvoja mesta Prievidza</t>
  </si>
  <si>
    <t xml:space="preserve">Zvýšenie prostriedkov pre finančné vyrovnanie Pozemkovému spoločenstvu </t>
  </si>
  <si>
    <t>bývalých urbaristov Bojnice v zmysle zmluvy.</t>
  </si>
  <si>
    <t xml:space="preserve"> - Sanácia strechy MŠ na Ul. Benického</t>
  </si>
  <si>
    <t xml:space="preserve"> - Sociál.bývanie Cigl.cesta č.2 - 173 b.j. - dobudovanie miest.komunik.</t>
  </si>
  <si>
    <t>Požiadavky UNIPY na základe skutočne poskytnutých hodín verejnosti v r.06</t>
  </si>
  <si>
    <t>Zvýšenie z dôvodu zvýšenia nájomného za prenájom nebytových priestorov.</t>
  </si>
  <si>
    <t>Dotácia mesta na spolufinancovanie zvýšených nákladov rozpočtovej organizácie</t>
  </si>
  <si>
    <t xml:space="preserve"> - Sociálne bývanie Ciglianska cesta č. 2 - 173 b.j.-dobudovanie MK</t>
  </si>
  <si>
    <t xml:space="preserve"> - Projekty na rekonštrukciu Námestia slobody v Prievidzi</t>
  </si>
  <si>
    <t xml:space="preserve"> - Rekonštrukcia cesty "Púšť" - realizácia</t>
  </si>
  <si>
    <t xml:space="preserve"> - Pavlačové byty</t>
  </si>
  <si>
    <t>PRÍJEM Z PREDAJA KAPITÁLOVÝCH AKTÍV</t>
  </si>
  <si>
    <t xml:space="preserve"> - rekonštrukcia schodov pri hoteli Magura</t>
  </si>
  <si>
    <t>Mestská rada:</t>
  </si>
  <si>
    <t>Mestské zastupiteľstvo:</t>
  </si>
  <si>
    <t>Predkladá:               Ing. Ján  B o d n á r  -  primátor mesta</t>
  </si>
  <si>
    <t xml:space="preserve">                                                    Ing. Petra Briatková - ref. pre rozpočet a financie</t>
  </si>
  <si>
    <t xml:space="preserve">Spracoval:              </t>
  </si>
  <si>
    <t>Ing. Katarína Bašková - vedúca ekonomického odboru</t>
  </si>
  <si>
    <t>Ing. Zuzana Homolová - vedúca finančného oddelenia</t>
  </si>
  <si>
    <t>Ing. Martina Minichová - referent pre rozpočet a financie</t>
  </si>
  <si>
    <t xml:space="preserve">Napísal:                   </t>
  </si>
  <si>
    <t>Ing. Martina Minichová</t>
  </si>
  <si>
    <t>V Prievidzi dňa  19. 05. 2006</t>
  </si>
  <si>
    <t>Materiál č. : 35/06</t>
  </si>
  <si>
    <t xml:space="preserve">   NÁVRH II. ÚPRAVY ROZPOČTU MESTA PRIEVIDZA NA ROK 2006</t>
  </si>
  <si>
    <t>Očakávame zvýšené plnenie dane z príjmov fyzických osôb oproti</t>
  </si>
  <si>
    <t>.01.7.0</t>
  </si>
  <si>
    <t>TRANSACIE VEREJNÉHO DLHU</t>
  </si>
  <si>
    <t>SPLÁCANIE ÚROKOV BANKE A POBOČKE ZAHR.BANKY</t>
  </si>
  <si>
    <t xml:space="preserve"> - Sociálne bývanie,Ciglianska cesta č. 2 - 173 b.j.</t>
  </si>
  <si>
    <t xml:space="preserve"> - Plaváreň k III. ZŠ S. Chalupku</t>
  </si>
  <si>
    <t>SPLÁCANIE TUZEMSKEJ ISTINY Z BANK.ÚVEROV DLHODOBÝCH</t>
  </si>
  <si>
    <t xml:space="preserve"> - Výkup zazmluvnených pozemkov - úver roku 2006</t>
  </si>
  <si>
    <t xml:space="preserve"> - Splátka úveru Tatra banke</t>
  </si>
  <si>
    <t>FINANČNÉ OPERÁCIE VÝDAVKOVÉ - Transakcie verejného dlhu</t>
  </si>
  <si>
    <t>Zníženie splátok istín - odloženie splácania z dôvodu dodržania ustanovení</t>
  </si>
  <si>
    <t>zákona č. 583/2004 Z. z. o rozpočtových pravidlách územnej samosprávy</t>
  </si>
  <si>
    <t>príjmov v roku 2005.</t>
  </si>
  <si>
    <t xml:space="preserve">v zmysle neprekročenia výšky splátok istín v roku 2006 do výšky 25% bežných </t>
  </si>
  <si>
    <t>"PROJEKT OBČAN"</t>
  </si>
  <si>
    <t>ENERGIE</t>
  </si>
  <si>
    <t>Kútovská - 46 b.j. (230 tis. Sk) a  Vansovej - 8 b.j (40 tis. Sk).</t>
  </si>
  <si>
    <t>NÁKUP PREVÁDZ.STROJOV,PRÍSTROJ.,ZARIAD.,TECHNIKY A NÁRADIA</t>
  </si>
  <si>
    <t>TRANSFERY PRÁVNICKEJ OSOBE ZALOŽENEJ OBCOU...</t>
  </si>
  <si>
    <t xml:space="preserve">Počiatočný zostatok k 1.1.2006: </t>
  </si>
  <si>
    <t>(údaj prevzatý zo záverečnej správy mesta)</t>
  </si>
  <si>
    <t xml:space="preserve"> - vrátenie naviac použitých prostriedkov FRB z roku 2005</t>
  </si>
  <si>
    <t xml:space="preserve">Použitie do rozpočtu mesta: </t>
  </si>
  <si>
    <t xml:space="preserve"> - splácanie istiny úverov</t>
  </si>
  <si>
    <t xml:space="preserve">           - Soc. bývanie 173 b.j.</t>
  </si>
  <si>
    <t xml:space="preserve">           - Soc. bývanie D-blok+OSP I.</t>
  </si>
  <si>
    <t xml:space="preserve">           - pavlačové byty</t>
  </si>
  <si>
    <t xml:space="preserve"> - Vybud. parkovacích miest  Nábr.sv.Cyrila</t>
  </si>
  <si>
    <t xml:space="preserve"> - dobudovanie miestnej komun.k Soc.bývaniu 173 b.j. Ciglian.cesta</t>
  </si>
  <si>
    <t xml:space="preserve"> - Terénne úpravy k D-bloku - likvidácia drevostavby</t>
  </si>
  <si>
    <t xml:space="preserve"> - Parkovacie plochy podľa požiadaviek mesta</t>
  </si>
  <si>
    <t xml:space="preserve"> - Výkup pozemkov pre potreby bytovej výstavby - Gazdovská ul.</t>
  </si>
  <si>
    <t>Konečný zostatok k 31.12.2006:</t>
  </si>
  <si>
    <t>Fond rozvoja mesta</t>
  </si>
  <si>
    <t xml:space="preserve"> - z výsledku hospodárenia</t>
  </si>
  <si>
    <t>Použitie:</t>
  </si>
  <si>
    <t xml:space="preserve">          - Plaváreň k III. ZŠ S. Chalupku</t>
  </si>
  <si>
    <t xml:space="preserve">          - Výkup zazmluvnených pozemkov úver r.2006</t>
  </si>
  <si>
    <t xml:space="preserve"> - Priemyselný park - realizácia (kofinancovanie, resp. budovanie</t>
  </si>
  <si>
    <t xml:space="preserve">     miestnej komunikácie)</t>
  </si>
  <si>
    <t xml:space="preserve"> - Rekonštrukcia Námestia slobody v Prievidzi - projekt</t>
  </si>
  <si>
    <t>VÝDAVKY SPOLU:</t>
  </si>
  <si>
    <t>PRÍJMY SPOLU:</t>
  </si>
  <si>
    <t>OBSAH  II. ÚPRAVY ROZPOČTU MESTA:</t>
  </si>
  <si>
    <t xml:space="preserve">Zníženie príjmov z dôvodu presunu správy časti majetku na SMM, s.r.o., </t>
  </si>
  <si>
    <t>čoho dôsledkom je zníženie príjmov z prenajímaného majetku v rozpočte.</t>
  </si>
  <si>
    <t xml:space="preserve"> - Príjem z predaja bytového domu na Cigl.ceste - 173 b.j.</t>
  </si>
  <si>
    <t>Z rovnakého dôvodu o rovnakú čiastku zvyšujeme i výdavkovú časť (08.1.0).</t>
  </si>
  <si>
    <t>Úprava tejto položky súvisí s vysporiadaním záväzku spoločnosti UNIPA s.r.o</t>
  </si>
  <si>
    <t>voči mestu. Čiastku vo výške záväzku, ktorú UNIPA s.r.o. odvedie mestu,</t>
  </si>
  <si>
    <t>Predajná cena je o 9 mil. Sk vyššia voči pôvodne rozpočtovanej predajnej cene.</t>
  </si>
  <si>
    <t>Zmena sa týka nasledovných fondov a akcií z nich financovaných:</t>
  </si>
  <si>
    <t>Prevod z fondu rozvoja bývania :</t>
  </si>
  <si>
    <t>Prevod z fondu rozvoja mesta:</t>
  </si>
  <si>
    <t>imania spoločnosti Prievidza Invest s.r.o. (Uzn. MsZ č. 79/06)</t>
  </si>
  <si>
    <t>nakoľko je objekt v havarijnom stave.</t>
  </si>
  <si>
    <t xml:space="preserve">Uvedené prostriedky mesto získalo z  Ministerstva výstavby a </t>
  </si>
  <si>
    <t>Požiadavka DD-DPD Prievidza. (Uzn. MsR 123/06)</t>
  </si>
  <si>
    <t>Zvýšenie výdavkov o výšku transferu z Ministerstva výstavby a regionálneho rozvoja SR.</t>
  </si>
  <si>
    <t>Nezisk.organiz.V.B.Nedožerského - zvýšenie výdavkov z dôvodu nárastu nájomného.</t>
  </si>
  <si>
    <r>
      <t xml:space="preserve"> - Aktualizácia územného plánu mesta Prievidza </t>
    </r>
    <r>
      <rPr>
        <sz val="10"/>
        <rFont val="Arial CE"/>
        <family val="2"/>
      </rPr>
      <t>(viď príjmy v pol.322001)</t>
    </r>
  </si>
  <si>
    <r>
      <t xml:space="preserve"> - Plán hospodárskeho a sociálneho rozvoja</t>
    </r>
    <r>
      <rPr>
        <sz val="10"/>
        <rFont val="Arial CE"/>
        <family val="2"/>
      </rPr>
      <t xml:space="preserve"> (viď príjmy pol.322001)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</si>
  <si>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</si>
  <si>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Námestí slobody v Prievidzi.</t>
  </si>
  <si>
    <r>
      <t xml:space="preserve"> - komisia životného prostredia</t>
    </r>
    <r>
      <rPr>
        <sz val="10"/>
        <rFont val="Arial CE"/>
        <family val="2"/>
      </rPr>
      <t xml:space="preserve"> - prostriedky na rybárske preteky - uzn. MsR 132/06</t>
    </r>
  </si>
  <si>
    <t xml:space="preserve">INÉ NEDAŇOVÉ PRÍJMY OD NEFINANČNEJ PRÁVNICKEJ OSOBY </t>
  </si>
  <si>
    <t xml:space="preserve"> - od UNIPY s.r.o.</t>
  </si>
  <si>
    <t>Vrátenie miezd z depozitu z roku 2005 do príjmov roku 2006.</t>
  </si>
  <si>
    <t>Prostriedky pre 5 volebných obvodov vo výške 500 tis. Sk pre každý VVO</t>
  </si>
  <si>
    <t>na financovanie investičných akcií - (Uzn. MsZ č. 172/06).</t>
  </si>
  <si>
    <t>Rozpočtový presun na odd. 0451, 717001 na inžiniersku činnosť.</t>
  </si>
  <si>
    <t>NÁKUP PREVÁDZ.STROJOV,PRÍSTR., ZARIAD.,TECHNIKY A NÁRADIA</t>
  </si>
  <si>
    <t>Zvýšenie príjmov z dôvodu vyplatených dividend od PTH, a.s. vo výške 2 244  tis. Sk.</t>
  </si>
  <si>
    <t>čoho dôsledkom je zníženie príjmov z prenajímaného majetku.</t>
  </si>
  <si>
    <t>Zvýšenie príjmov na základe skutočnosti plnenia príjmov za 1-4/2006.</t>
  </si>
  <si>
    <t>použije mesto v prospech prevádzky ZŠ a FŠ (viď odd. 08.1.0)</t>
  </si>
  <si>
    <t>Zvýšenie prostriedkov na pokrytie nákladov  na prevádzku objektov</t>
  </si>
  <si>
    <t>v správe SMM s.r.o. určených na predaj - aukcie v mesiaci marec 2006.</t>
  </si>
  <si>
    <t>Náklady na inštaláciu pomerových meračov tepla pre SMM s.r.o., pre objekty</t>
  </si>
  <si>
    <t>(viď príjmy v pol. 291007)</t>
  </si>
  <si>
    <t xml:space="preserve">     - pešia zóna pri Dráčiku</t>
  </si>
  <si>
    <t>1.  Údržba pre školy a zariadenia bez právnej subjektivity</t>
  </si>
  <si>
    <t>2.  Údržba pre školy s právnou subjektivitou</t>
  </si>
  <si>
    <t>3.  Rekonštrukcia sociálnych zariadení na prízemí CVČ Spektrum</t>
  </si>
  <si>
    <t>4.  Dofinancovanie vstupných vchodových dverí do hlavnej budovy CVČ Spektrum</t>
  </si>
  <si>
    <t>5.  Didaktická technika pre ERIN</t>
  </si>
  <si>
    <t>6.  Vzorový výbeh pre psov sídlisko Zapotôčky - realizácia</t>
  </si>
  <si>
    <t>7.  Majetkoprávne vyporiadanie pozemkov - relax.park, miniaturgolf.a minigolfový areál</t>
  </si>
  <si>
    <t xml:space="preserve">10. Nájomné za prenájom mobilnej ľadovej plochy - UNIPA </t>
  </si>
  <si>
    <t>SPOLU:</t>
  </si>
  <si>
    <t>9.   Geometrické plány - právne odd., súvisí s vyporiadaním vyššie uvedených pozemkov</t>
  </si>
  <si>
    <t xml:space="preserve">8.  Majetkoprávne vyporiadanie pozemkov - akčný plán úloh vo vzťahu k deťom a mládeži </t>
  </si>
  <si>
    <t>Zmena názvu akcie na "Prístrešok autobus.zastávky pri farskom kostole"</t>
  </si>
  <si>
    <t xml:space="preserve"> - na prevádzku zimného štadióna</t>
  </si>
  <si>
    <t>(viď zníženie príjmov pol. 223002)</t>
  </si>
  <si>
    <t xml:space="preserve"> - transfer na mzdové náklady a odvody pre 4 zamestnancov z CVČ,</t>
  </si>
  <si>
    <t>nakoľko títo zamestnanci prechádzajú k novému zamestnávateľovi - SMM,s.r.o.</t>
  </si>
  <si>
    <t xml:space="preserve">Zníženie vlastných príjmov MŠ Gorkého, nakoľko akcia (rekonštrukcia kočíkarne) </t>
  </si>
  <si>
    <t>bola zrealizovaná v roku 2005.</t>
  </si>
  <si>
    <t>NÁJOMNÉ ZA NÁJOM BUDOV, OBJEKTOV...</t>
  </si>
  <si>
    <t xml:space="preserve"> - Na decentralizačnú dotáciu na oblasť ŠFRB</t>
  </si>
  <si>
    <t>KAPITÁLOVÉ VÝDAVKY - DD-DPD PRIEVIDZA</t>
  </si>
  <si>
    <t>FINANČNÉ OPERÁCIE VÝDAVKOVÉ</t>
  </si>
  <si>
    <r>
      <t xml:space="preserve">v tom:   </t>
    </r>
    <r>
      <rPr>
        <b/>
        <sz val="10"/>
        <rFont val="Arial CE"/>
        <family val="2"/>
      </rPr>
      <t>Kapitálové výdavky</t>
    </r>
  </si>
  <si>
    <t xml:space="preserve">Dotácia z Ministerstva financií SR na kapitálové výdavky pre zariadenie </t>
  </si>
  <si>
    <t>sociálnych služieb v pôsobnosti mesta. (viď výdavky, odd. 10.2.0)</t>
  </si>
  <si>
    <t xml:space="preserve"> - Na rozvoj sociálnej sféry -  pre DD-DPD</t>
  </si>
  <si>
    <r>
      <t xml:space="preserve"> - Pavlačové byty</t>
    </r>
    <r>
      <rPr>
        <sz val="10"/>
        <rFont val="Arial CE"/>
        <family val="2"/>
      </rPr>
      <t xml:space="preserve"> - zníženie splátok istín</t>
    </r>
  </si>
  <si>
    <r>
      <t xml:space="preserve"> - Výkup zazmluvnených pozemkov - úver r. 2006</t>
    </r>
    <r>
      <rPr>
        <sz val="10"/>
        <rFont val="Arial CE"/>
        <family val="2"/>
      </rPr>
      <t xml:space="preserve"> -  zníženie splátok istín</t>
    </r>
  </si>
  <si>
    <r>
      <t xml:space="preserve"> - Splátka úveru Tatra banke - jednorázové splatenie</t>
    </r>
    <r>
      <rPr>
        <sz val="10"/>
        <rFont val="Arial CE"/>
        <family val="2"/>
      </rPr>
      <t xml:space="preserve"> - zníženie splátky istiny</t>
    </r>
  </si>
  <si>
    <t>Rozpočtový presun  na školstvo, odd. 09 - presun nákladov na prevádzku a</t>
  </si>
  <si>
    <t>užívanie nebytového priestoru v objekte MŠ Závodníka.</t>
  </si>
  <si>
    <t xml:space="preserve"> - Soc.bývanie Cigl.cesta č.2 - 173 b.j. - dobudovanie miestnej komunikácie</t>
  </si>
  <si>
    <t>Podrobný rozpis výdavkov je uvedený v samostatnej prílohe spracovanej</t>
  </si>
  <si>
    <t>odborom školstva (Príloha č. 1).</t>
  </si>
  <si>
    <t>DAŇ Z PRÍJMOV FYZICKÝCH OSÔB</t>
  </si>
  <si>
    <t xml:space="preserve"> - upravená v I. úprave 2006.</t>
  </si>
  <si>
    <t>12 tis. Sk - presun prostriedkov z komisie do kapitoly 09.1.2.1,637002 na projekt</t>
  </si>
  <si>
    <t>Celková požiadavka správcov rozpočtových prostriedkov na II. úpravu rozpočtu mesta Prievidza na rok 2006 bola vo výške</t>
  </si>
  <si>
    <r>
      <t xml:space="preserve"> - Na rozvoj školstva</t>
    </r>
    <r>
      <rPr>
        <sz val="10"/>
        <rFont val="Arial CE"/>
        <family val="2"/>
      </rPr>
      <t xml:space="preserve"> - na riešenie havarijných situácií v školách a školských </t>
    </r>
  </si>
  <si>
    <t>zariadeniach - list z KŠÚ Trenčín zo dňa 16.5.2006. (viď výdavky, odd. 09)</t>
  </si>
  <si>
    <t xml:space="preserve"> - zvýšenie výdavkov o výšku dotácie z KŠÚ Trenčín na riešenie havarijných situácií</t>
  </si>
  <si>
    <t>29 tis. Sk - presun z komisie do kapitoly 09.5.0.1- ZUŠ Stančeka na realizáciu kultúrnych</t>
  </si>
  <si>
    <t>10 tis. Sk - presun prostriedkov z komisie do kapitoly 09.5.0.2 - CVČ na projekt</t>
  </si>
  <si>
    <t xml:space="preserve">   12 tis. Sk  z komisie mládeže na projekt "PROJEKT OBČAN")</t>
  </si>
  <si>
    <t xml:space="preserve"> - rozpočtové presuny (10 tis. Sk z komisie mládeže, 5 tis. Sk z komisie školstva</t>
  </si>
  <si>
    <t xml:space="preserve">   100 tis. Sk Materské centrum Slniečko, 70 tis. a 29 tis. Sk z komisie kultúry pre ZUŠ,</t>
  </si>
  <si>
    <t xml:space="preserve">  - grant školský EKOROK z roku 2005</t>
  </si>
  <si>
    <t xml:space="preserve"> - Domov pre osamelých rodičov</t>
  </si>
  <si>
    <t>Rozpoč.presun v rámci podpol. na Domov pre osamelých rodičov vo výške 60 tis. Sk,</t>
  </si>
  <si>
    <t>Rozpočtový presun v rámci podpol. z Košovskej cesty vo výške 60 tis. Sk,</t>
  </si>
  <si>
    <t>nakoľko neboli rozpočtované žiadne prostriedky na zabezpečenie nevyhnutnej prevádzky.</t>
  </si>
  <si>
    <t>Finančné prostriedky na kapitálové výdavky:</t>
  </si>
  <si>
    <t xml:space="preserve"> - Na rekonštrukciu a vybavenie Útulku pre bezprístrešných občanov</t>
  </si>
  <si>
    <t xml:space="preserve"> - Na rozvoj školstva (ZŠ, ŠKD, CVČ, vzdel.poukazy)</t>
  </si>
  <si>
    <t>INTERIÉROVÉ VYBAVENIE</t>
  </si>
  <si>
    <t>z vlastných zdrojov mesta vo výške 42 tis. Sk.</t>
  </si>
  <si>
    <t>10.7.0.2 - Zariadenia sociálnych služieb</t>
  </si>
  <si>
    <r>
      <t>ceste č. 15 pre bezprístrešných občanov</t>
    </r>
    <r>
      <rPr>
        <sz val="10"/>
        <rFont val="Arial CE"/>
        <family val="2"/>
      </rPr>
      <t xml:space="preserve"> o výšku dotácie z MF SR v sume 210 tis. Sk.</t>
    </r>
  </si>
  <si>
    <t>regionálneho rozvoja SR. (viď výdavky odd. 04.4.3)</t>
  </si>
  <si>
    <t>Účelová dotácia z Ministerstva financií SR na kapitálové výdavky. (viď výdavky odd. 10.7.0.2)</t>
  </si>
  <si>
    <t>schválenému rozpočtu a oficiálnemu rozpisu uvedenému na web stránke MF SR.</t>
  </si>
  <si>
    <t xml:space="preserve">Kapitálový transfer pre spoločnosť UNIPA, s.r.o. - dlažba parkoviska </t>
  </si>
  <si>
    <t>na Rastislavovej ulici - uzn. MsR č. 242/06</t>
  </si>
  <si>
    <t xml:space="preserve"> - Na rekonštrukciu a vybavenie Útulku pre bezprístrešných občanov </t>
  </si>
  <si>
    <t>Požiadavka odboru školstva na statické úpravy a výmenu strechy na uvedenej MŠ,</t>
  </si>
  <si>
    <t xml:space="preserve"> - 350 tis. Sk rozpočtový presun z odd. 0451, 716 na bezpečnosť a koordináciu práce</t>
  </si>
  <si>
    <r>
      <t xml:space="preserve">na Košovskej ceste - </t>
    </r>
    <r>
      <rPr>
        <sz val="10"/>
        <rFont val="Arial CE"/>
        <family val="2"/>
      </rPr>
      <t>ú</t>
    </r>
    <r>
      <rPr>
        <sz val="10"/>
        <rFont val="Arial CE"/>
        <family val="0"/>
      </rPr>
      <t xml:space="preserve">čelová dotácia z Ministerstva financií SR na bežné výdavky. </t>
    </r>
  </si>
  <si>
    <t>(viď výdavky odd.10.7.0.2)</t>
  </si>
  <si>
    <t xml:space="preserve"> - 34 tis. Sk na jednoráz.vybavenie prevádzky útulku pre psov na uvedený účel.</t>
  </si>
  <si>
    <t>(CVČ S. Chalupku,SOU S. Chalupku pavilóny E, F , SOU Králika)</t>
  </si>
  <si>
    <t>Zvýšenie príspevku mesta na úhradu preukázenej straty na rok 2006 (uzn. MsZ 165/2006)</t>
  </si>
  <si>
    <t>Rozpis zvýšených výdavkov je uvedený v samostatnom materiáli KaSS.</t>
  </si>
  <si>
    <r>
      <t>pre bezprístrešných občanov</t>
    </r>
    <r>
      <rPr>
        <sz val="10"/>
        <rFont val="Arial CE"/>
        <family val="2"/>
      </rPr>
      <t xml:space="preserve"> o výšku dotácie z MF SR v sume 80 tis. Sk a </t>
    </r>
  </si>
  <si>
    <t>TRANSFERY PRÁVNICKEJ OSOBE ZALOŽENEJ OBCOU - SMM s.r.o.</t>
  </si>
  <si>
    <t>Kluby dôchodcov</t>
  </si>
  <si>
    <t>38 633 tis. Sk.  Avšak z dôvodu nedostatku finančných zdrojov nemohla byť pokrytá v plnom rozsahu, ale v navrhovanej výške</t>
  </si>
  <si>
    <t>25 540 tis. Sk. Do návrhu II. úpravy rozpočtu neboli zahrnuté nasledovné akcie:</t>
  </si>
  <si>
    <t>11. Časť nákladov na výmenu plynových kotlov a inštaláciu meračov tepla pre SMM s.r.o.</t>
  </si>
  <si>
    <t xml:space="preserve"> v školách a školských zariadeniach - list KŠÚ z 16.5.2006 (viď príjmy pol.322001)</t>
  </si>
  <si>
    <t>aktivít v roku 2006 (Stančekova Prievidza - vo výške 4 tis. Sk, účasť speváckeho zboru</t>
  </si>
  <si>
    <r>
      <t xml:space="preserve">Zvýšenie prostriedkov na </t>
    </r>
    <r>
      <rPr>
        <b/>
        <sz val="10"/>
        <rFont val="Arial CE"/>
        <family val="2"/>
      </rPr>
      <t xml:space="preserve">vybavenie objektu Útulku na Košovskej ceste č. 15 </t>
    </r>
  </si>
  <si>
    <r>
      <t>Zvýšenie prostriedkov na</t>
    </r>
    <r>
      <rPr>
        <b/>
        <sz val="10"/>
        <rFont val="Arial CE"/>
        <family val="2"/>
      </rPr>
      <t xml:space="preserve"> rekonštrukciu objektu Útulku na Košovskej</t>
    </r>
  </si>
  <si>
    <r>
      <t xml:space="preserve"> - Kluby dôchodcov</t>
    </r>
    <r>
      <rPr>
        <sz val="10"/>
        <rFont val="Arial CE"/>
        <family val="2"/>
      </rPr>
      <t xml:space="preserve"> - </t>
    </r>
    <r>
      <rPr>
        <i/>
        <sz val="10"/>
        <rFont val="Arial CE"/>
        <family val="2"/>
      </rPr>
      <t>rozpočtový presun z 10.2.0, 641001</t>
    </r>
  </si>
  <si>
    <t>Presun podpoložiek z odd. 10.7.0.2, podpol. 641001 nakoľko príspevková organizácia SMM Prievidza</t>
  </si>
  <si>
    <t>5 tis. Sk - presun prostriedkov z komisie školstva do kapitoly 09.1.2.1, podp.</t>
  </si>
  <si>
    <t>Zvýšenie výdavkov o výšku dotácie z Ministerstva financií SR. (viď príjmy podpol.322001)</t>
  </si>
  <si>
    <t>Rozpočtový presun na odd.10.7.0.2, podpol. 644001.</t>
  </si>
  <si>
    <t>Presun na odd. 10.7.0.2, podpol. 644001 nakoľko príspevková organizácia</t>
  </si>
  <si>
    <t>nakoľko sa neočakáva plnenie v pôvodne schválenej výške.</t>
  </si>
  <si>
    <t xml:space="preserve">C/ Celková bilancia rozpočtu po úpravách </t>
  </si>
  <si>
    <t xml:space="preserve">C)   CELKOVÁ BILANCIA ROZPOČTU PO II. ÚPRAVE (v tis. Sk)   </t>
  </si>
  <si>
    <t xml:space="preserve">Obce </t>
  </si>
  <si>
    <t xml:space="preserve">          - Jednorazové splatenie zostatku úveru Tatra banke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</si>
</sst>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u val="single"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name val="Arial CE"/>
      <family val="2"/>
    </font>
    <font>
      <i/>
      <u val="single"/>
      <sz val="10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3" fontId="5" fillId="2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/>
    </xf>
    <xf numFmtId="14" fontId="5" fillId="2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0" fontId="0" fillId="0" borderId="1" xfId="0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3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7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2" fillId="0" borderId="0" xfId="0" applyFont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3" fontId="0" fillId="0" borderId="0" xfId="0" applyNumberFormat="1" applyAlignment="1">
      <alignment horizontal="center"/>
    </xf>
    <xf numFmtId="3" fontId="7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16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14" fontId="5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/>
    </xf>
    <xf numFmtId="3" fontId="22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0" fontId="0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3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lef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1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9.25390625" style="0" customWidth="1"/>
    <col min="2" max="2" width="6.625" style="0" customWidth="1"/>
    <col min="3" max="3" width="6.25390625" style="0" customWidth="1"/>
    <col min="4" max="4" width="6.375" style="0" customWidth="1"/>
    <col min="5" max="5" width="10.125" style="0" bestFit="1" customWidth="1"/>
    <col min="6" max="6" width="15.25390625" style="0" customWidth="1"/>
    <col min="7" max="7" width="22.75390625" style="0" customWidth="1"/>
    <col min="8" max="8" width="10.375" style="0" customWidth="1"/>
    <col min="9" max="9" width="10.875" style="0" customWidth="1"/>
    <col min="10" max="10" width="10.75390625" style="0" customWidth="1"/>
    <col min="11" max="11" width="10.00390625" style="0" bestFit="1" customWidth="1"/>
  </cols>
  <sheetData>
    <row r="1" spans="1:11" ht="18">
      <c r="A1" s="103" t="s">
        <v>122</v>
      </c>
      <c r="B1" s="102"/>
      <c r="C1" s="102"/>
      <c r="D1" s="102"/>
      <c r="E1" s="102"/>
      <c r="F1" s="102"/>
      <c r="G1" s="102"/>
      <c r="H1" s="102"/>
      <c r="I1" s="102"/>
      <c r="J1" s="102"/>
      <c r="K1" s="1"/>
    </row>
    <row r="2" ht="12.75">
      <c r="K2" s="1"/>
    </row>
    <row r="3" spans="1:11" ht="12.75">
      <c r="A3" t="s">
        <v>123</v>
      </c>
      <c r="K3" s="1"/>
    </row>
    <row r="4" spans="1:11" ht="12.75">
      <c r="A4" t="s">
        <v>124</v>
      </c>
      <c r="K4" s="1"/>
    </row>
    <row r="5" ht="12.75">
      <c r="K5" s="1"/>
    </row>
    <row r="6" ht="12.75">
      <c r="K6" s="1"/>
    </row>
    <row r="7" spans="1:11" ht="12.75">
      <c r="A7" s="49" t="s">
        <v>125</v>
      </c>
      <c r="B7" s="49"/>
      <c r="C7" s="1"/>
      <c r="D7" s="1"/>
      <c r="E7" s="1"/>
      <c r="F7" s="1"/>
      <c r="G7" s="1"/>
      <c r="K7" s="4"/>
    </row>
    <row r="8" spans="1:11" ht="12.75">
      <c r="A8" s="64" t="s">
        <v>14</v>
      </c>
      <c r="B8" s="49"/>
      <c r="C8" s="1"/>
      <c r="D8" s="1"/>
      <c r="E8" s="1"/>
      <c r="F8" s="1"/>
      <c r="G8" s="1"/>
      <c r="K8" s="4"/>
    </row>
    <row r="9" spans="1:11" ht="12.75">
      <c r="A9" s="2" t="s">
        <v>0</v>
      </c>
      <c r="B9" s="2"/>
      <c r="C9" s="2"/>
      <c r="D9" s="2"/>
      <c r="E9" s="6">
        <v>521790</v>
      </c>
      <c r="F9" s="1" t="s">
        <v>1</v>
      </c>
      <c r="G9" s="1"/>
      <c r="K9" s="4"/>
    </row>
    <row r="10" spans="1:11" ht="12.75">
      <c r="A10" s="2" t="s">
        <v>2</v>
      </c>
      <c r="B10" s="2"/>
      <c r="C10" s="2"/>
      <c r="D10" s="2"/>
      <c r="E10" s="6">
        <v>353158</v>
      </c>
      <c r="F10" s="1" t="s">
        <v>1</v>
      </c>
      <c r="G10" s="1"/>
      <c r="K10" s="4"/>
    </row>
    <row r="11" spans="1:11" ht="13.5" thickBot="1">
      <c r="A11" s="2" t="s">
        <v>3</v>
      </c>
      <c r="B11" s="2"/>
      <c r="C11" s="2"/>
      <c r="D11" s="2"/>
      <c r="E11" s="6">
        <v>250230</v>
      </c>
      <c r="F11" s="50" t="s">
        <v>1</v>
      </c>
      <c r="G11" s="1"/>
      <c r="K11" s="4"/>
    </row>
    <row r="12" spans="1:11" ht="15.75" thickBot="1">
      <c r="A12" s="65" t="s">
        <v>126</v>
      </c>
      <c r="B12" s="51"/>
      <c r="C12" s="51"/>
      <c r="D12" s="51"/>
      <c r="E12" s="55">
        <v>1125178</v>
      </c>
      <c r="F12" s="59" t="s">
        <v>1</v>
      </c>
      <c r="G12" s="1"/>
      <c r="K12" s="4"/>
    </row>
    <row r="13" spans="1:11" ht="15">
      <c r="A13" s="27"/>
      <c r="B13" s="52"/>
      <c r="C13" s="52"/>
      <c r="D13" s="52"/>
      <c r="E13" s="56"/>
      <c r="F13" s="52"/>
      <c r="G13" s="1"/>
      <c r="K13" s="4"/>
    </row>
    <row r="14" spans="1:11" ht="14.25">
      <c r="A14" s="49" t="s">
        <v>127</v>
      </c>
      <c r="B14" s="49"/>
      <c r="C14" s="52"/>
      <c r="D14" s="52"/>
      <c r="E14" s="56"/>
      <c r="F14" s="52"/>
      <c r="G14" s="1"/>
      <c r="K14" s="4"/>
    </row>
    <row r="15" spans="1:11" ht="14.25">
      <c r="A15" s="64" t="s">
        <v>14</v>
      </c>
      <c r="B15" s="49"/>
      <c r="C15" s="52"/>
      <c r="D15" s="52"/>
      <c r="E15" s="56"/>
      <c r="F15" s="52"/>
      <c r="G15" s="1"/>
      <c r="K15" s="4"/>
    </row>
    <row r="16" spans="1:11" ht="12.75">
      <c r="A16" s="2" t="s">
        <v>4</v>
      </c>
      <c r="B16" s="2"/>
      <c r="C16" s="2"/>
      <c r="D16" s="2"/>
      <c r="E16" s="6">
        <v>518860</v>
      </c>
      <c r="F16" s="1" t="s">
        <v>1</v>
      </c>
      <c r="G16" s="1"/>
      <c r="K16" s="1"/>
    </row>
    <row r="17" spans="1:11" ht="12.75">
      <c r="A17" s="2" t="s">
        <v>5</v>
      </c>
      <c r="B17" s="2"/>
      <c r="C17" s="2"/>
      <c r="D17" s="2"/>
      <c r="E17" s="6">
        <v>470022</v>
      </c>
      <c r="F17" s="1" t="s">
        <v>1</v>
      </c>
      <c r="G17" s="1"/>
      <c r="K17" s="1"/>
    </row>
    <row r="18" spans="1:11" ht="13.5" thickBot="1">
      <c r="A18" s="53" t="s">
        <v>6</v>
      </c>
      <c r="B18" s="53"/>
      <c r="C18" s="53"/>
      <c r="D18" s="53"/>
      <c r="E18" s="57">
        <v>136296</v>
      </c>
      <c r="F18" s="50" t="s">
        <v>1</v>
      </c>
      <c r="G18" s="5"/>
      <c r="K18" s="1"/>
    </row>
    <row r="19" spans="1:11" ht="15.75" thickBot="1">
      <c r="A19" s="65" t="s">
        <v>128</v>
      </c>
      <c r="B19" s="51"/>
      <c r="C19" s="51"/>
      <c r="D19" s="51"/>
      <c r="E19" s="55">
        <v>1125178</v>
      </c>
      <c r="F19" s="59" t="s">
        <v>1</v>
      </c>
      <c r="G19" s="1"/>
      <c r="K19" s="1"/>
    </row>
    <row r="20" spans="1:11" ht="14.25">
      <c r="A20" s="54"/>
      <c r="B20" s="54"/>
      <c r="C20" s="54"/>
      <c r="D20" s="54"/>
      <c r="E20" s="58"/>
      <c r="F20" s="52"/>
      <c r="G20" s="1"/>
      <c r="K20" s="6"/>
    </row>
    <row r="21" spans="1:11" ht="15">
      <c r="A21" s="27" t="s">
        <v>7</v>
      </c>
      <c r="B21" s="52"/>
      <c r="C21" s="52"/>
      <c r="D21" s="52"/>
      <c r="E21" s="56">
        <v>0</v>
      </c>
      <c r="F21" s="52"/>
      <c r="G21" s="1"/>
      <c r="K21" s="6"/>
    </row>
    <row r="22" spans="1:11" ht="12.75">
      <c r="A22" s="2"/>
      <c r="B22" s="2"/>
      <c r="C22" s="2"/>
      <c r="D22" s="2"/>
      <c r="E22" s="2"/>
      <c r="F22" s="3"/>
      <c r="G22" s="1"/>
      <c r="K22" s="1"/>
    </row>
    <row r="23" spans="2:11" ht="12.75">
      <c r="B23" s="2"/>
      <c r="C23" s="2"/>
      <c r="D23" s="2"/>
      <c r="E23" s="2"/>
      <c r="F23" s="5"/>
      <c r="G23" s="1"/>
      <c r="K23" s="6"/>
    </row>
    <row r="24" spans="1:11" ht="15.75">
      <c r="A24" s="7" t="s">
        <v>381</v>
      </c>
      <c r="B24" s="2"/>
      <c r="C24" s="2"/>
      <c r="D24" s="2"/>
      <c r="E24" s="2"/>
      <c r="F24" s="5"/>
      <c r="G24" s="1"/>
      <c r="K24" s="1"/>
    </row>
    <row r="25" spans="1:11" ht="12.75">
      <c r="A25" t="s">
        <v>8</v>
      </c>
      <c r="B25" s="2"/>
      <c r="C25" s="2"/>
      <c r="D25" s="2"/>
      <c r="E25" s="2"/>
      <c r="F25" s="5"/>
      <c r="G25" s="1"/>
      <c r="K25" s="1"/>
    </row>
    <row r="26" spans="1:11" ht="12.75">
      <c r="A26" t="s">
        <v>9</v>
      </c>
      <c r="B26" s="2"/>
      <c r="C26" s="2"/>
      <c r="D26" s="2"/>
      <c r="E26" s="2"/>
      <c r="F26" s="5"/>
      <c r="G26" s="1"/>
      <c r="K26" s="1"/>
    </row>
    <row r="27" spans="1:11" ht="12.75">
      <c r="A27" t="s">
        <v>508</v>
      </c>
      <c r="B27" s="2"/>
      <c r="C27" s="2"/>
      <c r="D27" s="2"/>
      <c r="E27" s="2"/>
      <c r="F27" s="5"/>
      <c r="G27" s="1"/>
      <c r="K27" s="1"/>
    </row>
    <row r="28" spans="2:11" ht="12.75">
      <c r="B28" s="2"/>
      <c r="C28" s="2"/>
      <c r="D28" s="2"/>
      <c r="E28" s="2"/>
      <c r="F28" s="5"/>
      <c r="G28" s="1"/>
      <c r="K28" s="1"/>
    </row>
    <row r="29" ht="12.75">
      <c r="K29" s="1"/>
    </row>
    <row r="30" spans="1:11" ht="15">
      <c r="A30" s="8" t="s">
        <v>10</v>
      </c>
      <c r="K30" s="1"/>
    </row>
    <row r="31" spans="1:11" ht="15">
      <c r="A31" s="8"/>
      <c r="K31" s="1"/>
    </row>
    <row r="32" spans="1:11" ht="12.75" customHeight="1">
      <c r="A32" s="8"/>
      <c r="H32" s="60" t="s">
        <v>11</v>
      </c>
      <c r="I32" s="60" t="s">
        <v>12</v>
      </c>
      <c r="J32" s="60" t="s">
        <v>11</v>
      </c>
      <c r="K32" s="1"/>
    </row>
    <row r="33" spans="1:11" ht="15">
      <c r="A33" s="104" t="s">
        <v>13</v>
      </c>
      <c r="H33" s="61" t="s">
        <v>129</v>
      </c>
      <c r="I33" s="60" t="s">
        <v>130</v>
      </c>
      <c r="J33" s="60" t="s">
        <v>131</v>
      </c>
      <c r="K33" s="1"/>
    </row>
    <row r="34" spans="8:11" ht="15">
      <c r="H34" s="10"/>
      <c r="I34" s="10"/>
      <c r="J34" s="10"/>
      <c r="K34" s="1"/>
    </row>
    <row r="35" spans="1:11" ht="15">
      <c r="A35" s="9" t="s">
        <v>380</v>
      </c>
      <c r="B35" s="32"/>
      <c r="C35" s="32"/>
      <c r="D35" s="32"/>
      <c r="E35" s="32"/>
      <c r="F35" s="32"/>
      <c r="G35" s="32"/>
      <c r="H35" s="10">
        <v>1125178</v>
      </c>
      <c r="I35" s="10">
        <f>I37+I43+I86+I122</f>
        <v>25540</v>
      </c>
      <c r="J35" s="10">
        <f>SUM(H35:I35)</f>
        <v>1150718</v>
      </c>
      <c r="K35" s="1"/>
    </row>
    <row r="36" spans="1:11" ht="15">
      <c r="A36" s="9" t="s">
        <v>14</v>
      </c>
      <c r="H36" s="11"/>
      <c r="I36" s="11"/>
      <c r="J36" s="11"/>
      <c r="K36" s="1"/>
    </row>
    <row r="37" spans="1:11" ht="15">
      <c r="A37" s="12">
        <v>100</v>
      </c>
      <c r="B37" s="13" t="s">
        <v>15</v>
      </c>
      <c r="C37" s="14"/>
      <c r="D37" s="14"/>
      <c r="E37" s="14"/>
      <c r="F37" s="14"/>
      <c r="G37" s="14"/>
      <c r="H37" s="15">
        <v>339012</v>
      </c>
      <c r="I37" s="15">
        <f>SUM(I38)</f>
        <v>10081</v>
      </c>
      <c r="J37" s="15">
        <f>SUM(H37:I37)</f>
        <v>349093</v>
      </c>
      <c r="K37" s="1"/>
    </row>
    <row r="38" spans="1:11" ht="15" customHeight="1">
      <c r="A38" s="16">
        <v>111003</v>
      </c>
      <c r="B38" s="17" t="s">
        <v>453</v>
      </c>
      <c r="C38" s="17"/>
      <c r="D38" s="17"/>
      <c r="E38" s="17"/>
      <c r="F38" s="17"/>
      <c r="G38" s="17"/>
      <c r="H38" s="18">
        <v>255085</v>
      </c>
      <c r="I38" s="18">
        <f>5827+3852+53+170+137+42</f>
        <v>10081</v>
      </c>
      <c r="J38" s="18">
        <f>SUM(H38:I38)</f>
        <v>265166</v>
      </c>
      <c r="K38" s="6"/>
    </row>
    <row r="39" spans="1:11" ht="12.75">
      <c r="A39" s="16"/>
      <c r="B39" s="17" t="s">
        <v>338</v>
      </c>
      <c r="C39" s="17"/>
      <c r="D39" s="17"/>
      <c r="E39" s="17"/>
      <c r="F39" s="17"/>
      <c r="G39" s="17"/>
      <c r="H39" s="18"/>
      <c r="I39" s="18"/>
      <c r="J39" s="18"/>
      <c r="K39" s="1"/>
    </row>
    <row r="40" spans="1:11" ht="12.75">
      <c r="A40" s="16"/>
      <c r="B40" s="17" t="s">
        <v>479</v>
      </c>
      <c r="C40" s="17"/>
      <c r="D40" s="17"/>
      <c r="E40" s="17"/>
      <c r="F40" s="17"/>
      <c r="G40" s="17"/>
      <c r="H40" s="18"/>
      <c r="I40" s="18"/>
      <c r="J40" s="18"/>
      <c r="K40" s="1"/>
    </row>
    <row r="41" spans="1:11" ht="12.75">
      <c r="A41" s="1"/>
      <c r="B41" s="1"/>
      <c r="C41" s="1"/>
      <c r="D41" s="1"/>
      <c r="E41" s="1"/>
      <c r="F41" s="1"/>
      <c r="G41" s="1"/>
      <c r="H41" s="6"/>
      <c r="I41" s="6"/>
      <c r="J41" s="18"/>
      <c r="K41" s="6"/>
    </row>
    <row r="42" spans="1:11" ht="12.75">
      <c r="A42" s="1"/>
      <c r="B42" s="1"/>
      <c r="C42" s="1"/>
      <c r="D42" s="1"/>
      <c r="E42" s="1"/>
      <c r="F42" s="1"/>
      <c r="G42" s="1"/>
      <c r="H42" s="6"/>
      <c r="I42" s="6"/>
      <c r="J42" s="6"/>
      <c r="K42" s="1"/>
    </row>
    <row r="43" spans="1:11" ht="15">
      <c r="A43" s="20">
        <v>200</v>
      </c>
      <c r="B43" s="21" t="s">
        <v>16</v>
      </c>
      <c r="C43" s="21"/>
      <c r="D43" s="21"/>
      <c r="E43" s="21"/>
      <c r="F43" s="21"/>
      <c r="G43" s="21"/>
      <c r="H43" s="22">
        <v>224127</v>
      </c>
      <c r="I43" s="22">
        <f>SUM(I44:I82)</f>
        <v>7344</v>
      </c>
      <c r="J43" s="22">
        <f>SUM(H43:I43)</f>
        <v>231471</v>
      </c>
      <c r="K43" s="23"/>
    </row>
    <row r="44" spans="1:11" ht="15">
      <c r="A44" s="24">
        <v>211003</v>
      </c>
      <c r="B44" s="25" t="s">
        <v>132</v>
      </c>
      <c r="C44" s="36"/>
      <c r="D44" s="36"/>
      <c r="E44" s="36"/>
      <c r="F44" s="36"/>
      <c r="G44" s="36"/>
      <c r="H44" s="26">
        <v>0</v>
      </c>
      <c r="I44" s="26">
        <v>2244</v>
      </c>
      <c r="J44" s="26">
        <f>SUM(H44:I44)</f>
        <v>2244</v>
      </c>
      <c r="K44" s="23"/>
    </row>
    <row r="45" spans="1:11" ht="15">
      <c r="A45" s="24"/>
      <c r="B45" s="25" t="s">
        <v>410</v>
      </c>
      <c r="C45" s="25"/>
      <c r="D45" s="25"/>
      <c r="E45" s="25"/>
      <c r="F45" s="25"/>
      <c r="G45" s="25"/>
      <c r="H45" s="26"/>
      <c r="I45" s="26"/>
      <c r="J45" s="26"/>
      <c r="K45" s="23"/>
    </row>
    <row r="46" spans="1:11" ht="12.75" customHeight="1">
      <c r="A46" s="24"/>
      <c r="B46" s="25"/>
      <c r="C46" s="25"/>
      <c r="D46" s="25"/>
      <c r="E46" s="25"/>
      <c r="F46" s="25"/>
      <c r="G46" s="25"/>
      <c r="H46" s="26"/>
      <c r="I46" s="26"/>
      <c r="J46" s="26"/>
      <c r="K46" s="23"/>
    </row>
    <row r="47" spans="1:11" ht="15">
      <c r="A47" s="24">
        <v>212002</v>
      </c>
      <c r="B47" s="25" t="s">
        <v>293</v>
      </c>
      <c r="C47" s="25"/>
      <c r="D47" s="25"/>
      <c r="E47" s="25"/>
      <c r="F47" s="25"/>
      <c r="G47" s="25"/>
      <c r="H47" s="26"/>
      <c r="I47" s="26"/>
      <c r="J47" s="26"/>
      <c r="K47" s="23"/>
    </row>
    <row r="48" spans="1:11" ht="15">
      <c r="A48" s="24"/>
      <c r="B48" s="36" t="s">
        <v>294</v>
      </c>
      <c r="C48" s="25"/>
      <c r="D48" s="25"/>
      <c r="E48" s="25"/>
      <c r="F48" s="25"/>
      <c r="G48" s="25"/>
      <c r="H48" s="26">
        <v>1800</v>
      </c>
      <c r="I48" s="26">
        <v>-900</v>
      </c>
      <c r="J48" s="26">
        <f>SUM(H48:I48)</f>
        <v>900</v>
      </c>
      <c r="K48" s="23"/>
    </row>
    <row r="49" spans="1:11" ht="12.75" customHeight="1">
      <c r="A49" s="24"/>
      <c r="B49" s="25" t="s">
        <v>382</v>
      </c>
      <c r="C49" s="25"/>
      <c r="D49" s="25"/>
      <c r="E49" s="25"/>
      <c r="F49" s="25"/>
      <c r="G49" s="25"/>
      <c r="H49" s="26"/>
      <c r="I49" s="26"/>
      <c r="J49" s="26"/>
      <c r="K49" s="23"/>
    </row>
    <row r="50" spans="1:11" ht="15">
      <c r="A50" s="62"/>
      <c r="B50" s="25" t="s">
        <v>411</v>
      </c>
      <c r="C50" s="34"/>
      <c r="D50" s="34"/>
      <c r="E50" s="34"/>
      <c r="F50" s="34"/>
      <c r="G50" s="34"/>
      <c r="H50" s="63"/>
      <c r="I50" s="63"/>
      <c r="J50" s="63"/>
      <c r="K50" s="23"/>
    </row>
    <row r="51" spans="1:11" ht="12.75" customHeight="1">
      <c r="A51" s="62"/>
      <c r="B51" s="25"/>
      <c r="C51" s="34"/>
      <c r="D51" s="34"/>
      <c r="E51" s="34"/>
      <c r="F51" s="34"/>
      <c r="G51" s="34"/>
      <c r="H51" s="63"/>
      <c r="I51" s="63"/>
      <c r="J51" s="63"/>
      <c r="K51" s="23"/>
    </row>
    <row r="52" spans="1:11" ht="12.75">
      <c r="A52" s="24">
        <v>212003</v>
      </c>
      <c r="B52" s="25" t="s">
        <v>17</v>
      </c>
      <c r="C52" s="25"/>
      <c r="D52" s="25"/>
      <c r="E52" s="25"/>
      <c r="F52" s="25"/>
      <c r="G52" s="25"/>
      <c r="H52" s="26"/>
      <c r="I52" s="26"/>
      <c r="J52" s="26"/>
      <c r="K52" s="26"/>
    </row>
    <row r="53" spans="1:11" ht="12.75">
      <c r="A53" s="24"/>
      <c r="B53" s="36" t="s">
        <v>306</v>
      </c>
      <c r="C53" s="25"/>
      <c r="D53" s="25"/>
      <c r="E53" s="25"/>
      <c r="F53" s="25"/>
      <c r="G53" s="25"/>
      <c r="H53" s="26">
        <v>4695</v>
      </c>
      <c r="I53" s="26">
        <v>-2419</v>
      </c>
      <c r="J53" s="26">
        <f>SUM(H53:I53)</f>
        <v>2276</v>
      </c>
      <c r="K53" s="26"/>
    </row>
    <row r="54" spans="1:11" ht="12.75">
      <c r="A54" s="24"/>
      <c r="B54" s="36" t="s">
        <v>307</v>
      </c>
      <c r="C54" s="25"/>
      <c r="D54" s="25"/>
      <c r="E54" s="25"/>
      <c r="F54" s="25"/>
      <c r="G54" s="25"/>
      <c r="H54" s="26">
        <v>2900</v>
      </c>
      <c r="I54" s="26">
        <v>-1381</v>
      </c>
      <c r="J54" s="26">
        <f>SUM(H54:I54)</f>
        <v>1519</v>
      </c>
      <c r="K54" s="26"/>
    </row>
    <row r="55" spans="1:11" ht="12.75">
      <c r="A55" s="24"/>
      <c r="B55" s="36" t="s">
        <v>308</v>
      </c>
      <c r="C55" s="25"/>
      <c r="D55" s="25"/>
      <c r="E55" s="25"/>
      <c r="F55" s="25"/>
      <c r="G55" s="25"/>
      <c r="H55" s="26">
        <v>3223</v>
      </c>
      <c r="I55" s="26">
        <v>-1611</v>
      </c>
      <c r="J55" s="26">
        <f>SUM(H55:I55)</f>
        <v>1612</v>
      </c>
      <c r="K55" s="26"/>
    </row>
    <row r="56" spans="1:11" ht="12.75">
      <c r="A56" s="24"/>
      <c r="B56" s="36" t="s">
        <v>292</v>
      </c>
      <c r="C56" s="25"/>
      <c r="D56" s="25"/>
      <c r="E56" s="25"/>
      <c r="F56" s="25"/>
      <c r="G56" s="25"/>
      <c r="H56" s="26">
        <v>1000</v>
      </c>
      <c r="I56" s="26">
        <v>-500</v>
      </c>
      <c r="J56" s="26">
        <f>SUM(H56:I56)</f>
        <v>500</v>
      </c>
      <c r="K56" s="26"/>
    </row>
    <row r="57" spans="1:11" ht="12.75">
      <c r="A57" s="24"/>
      <c r="B57" s="25" t="s">
        <v>382</v>
      </c>
      <c r="C57" s="25"/>
      <c r="D57" s="25"/>
      <c r="E57" s="25"/>
      <c r="F57" s="25"/>
      <c r="G57" s="25"/>
      <c r="H57" s="26"/>
      <c r="I57" s="26"/>
      <c r="J57" s="26"/>
      <c r="K57" s="26"/>
    </row>
    <row r="58" spans="1:11" ht="12.75">
      <c r="A58" s="24"/>
      <c r="B58" s="25" t="s">
        <v>383</v>
      </c>
      <c r="C58" s="25"/>
      <c r="D58" s="25"/>
      <c r="E58" s="25"/>
      <c r="F58" s="25"/>
      <c r="G58" s="25"/>
      <c r="H58" s="26"/>
      <c r="I58" s="26"/>
      <c r="J58" s="26"/>
      <c r="K58" s="26"/>
    </row>
    <row r="59" spans="1:11" ht="12.75">
      <c r="A59" s="24"/>
      <c r="B59" s="17"/>
      <c r="C59" s="25"/>
      <c r="D59" s="25"/>
      <c r="E59" s="25"/>
      <c r="F59" s="25"/>
      <c r="G59" s="25"/>
      <c r="H59" s="26"/>
      <c r="I59" s="26"/>
      <c r="J59" s="26"/>
      <c r="K59" s="26"/>
    </row>
    <row r="60" spans="1:11" ht="12.75">
      <c r="A60" s="19">
        <v>222003</v>
      </c>
      <c r="B60" s="1" t="s">
        <v>18</v>
      </c>
      <c r="C60" s="1"/>
      <c r="D60" s="1"/>
      <c r="E60" s="1"/>
      <c r="F60" s="1"/>
      <c r="G60" s="1"/>
      <c r="H60" s="6">
        <v>0</v>
      </c>
      <c r="I60" s="6">
        <v>693</v>
      </c>
      <c r="J60" s="6">
        <f>SUM(H60:I60)</f>
        <v>693</v>
      </c>
      <c r="K60" s="6"/>
    </row>
    <row r="61" spans="1:11" ht="12.75">
      <c r="A61" s="19"/>
      <c r="B61" s="1" t="s">
        <v>412</v>
      </c>
      <c r="C61" s="1"/>
      <c r="D61" s="1"/>
      <c r="E61" s="1"/>
      <c r="F61" s="1"/>
      <c r="G61" s="1"/>
      <c r="H61" s="6"/>
      <c r="I61" s="6"/>
      <c r="J61" s="6"/>
      <c r="K61" s="6"/>
    </row>
    <row r="62" spans="1:11" ht="12.75">
      <c r="A62" s="19"/>
      <c r="B62" s="1"/>
      <c r="C62" s="1"/>
      <c r="D62" s="1"/>
      <c r="E62" s="1"/>
      <c r="F62" s="1"/>
      <c r="G62" s="1"/>
      <c r="H62" s="6"/>
      <c r="I62" s="6"/>
      <c r="J62" s="6"/>
      <c r="K62" s="6"/>
    </row>
    <row r="63" spans="1:11" ht="12.75">
      <c r="A63" s="19">
        <v>223002</v>
      </c>
      <c r="B63" s="1" t="s">
        <v>284</v>
      </c>
      <c r="C63" s="1"/>
      <c r="D63" s="1"/>
      <c r="E63" s="1"/>
      <c r="F63" s="1"/>
      <c r="G63" s="1"/>
      <c r="H63" s="6">
        <v>4400</v>
      </c>
      <c r="I63" s="6">
        <v>-100</v>
      </c>
      <c r="J63" s="6">
        <f>SUM(H63:I63)</f>
        <v>4300</v>
      </c>
      <c r="K63" s="6"/>
    </row>
    <row r="64" spans="1:11" ht="12.75">
      <c r="A64" s="19"/>
      <c r="B64" s="1" t="s">
        <v>435</v>
      </c>
      <c r="C64" s="1"/>
      <c r="D64" s="1"/>
      <c r="E64" s="1"/>
      <c r="F64" s="1"/>
      <c r="G64" s="1"/>
      <c r="H64" s="6"/>
      <c r="I64" s="6"/>
      <c r="J64" s="6"/>
      <c r="K64" s="6"/>
    </row>
    <row r="65" spans="1:11" ht="12.75">
      <c r="A65" s="19"/>
      <c r="B65" s="1" t="s">
        <v>436</v>
      </c>
      <c r="C65" s="1"/>
      <c r="D65" s="1"/>
      <c r="E65" s="1"/>
      <c r="F65" s="1"/>
      <c r="G65" s="1"/>
      <c r="H65" s="6"/>
      <c r="I65" s="6"/>
      <c r="J65" s="6"/>
      <c r="K65" s="6"/>
    </row>
    <row r="66" spans="1:11" ht="12.75">
      <c r="A66" s="19"/>
      <c r="B66" s="1"/>
      <c r="C66" s="1"/>
      <c r="D66" s="1"/>
      <c r="E66" s="1"/>
      <c r="F66" s="1"/>
      <c r="G66" s="1"/>
      <c r="H66" s="6"/>
      <c r="I66" s="6"/>
      <c r="J66" s="6"/>
      <c r="K66" s="6"/>
    </row>
    <row r="67" spans="1:11" ht="12.75">
      <c r="A67" s="19"/>
      <c r="B67" s="1"/>
      <c r="C67" s="1"/>
      <c r="D67" s="1"/>
      <c r="E67" s="1"/>
      <c r="F67" s="1"/>
      <c r="G67" s="1"/>
      <c r="H67" s="80" t="s">
        <v>11</v>
      </c>
      <c r="I67" s="80" t="s">
        <v>12</v>
      </c>
      <c r="J67" s="80" t="s">
        <v>11</v>
      </c>
      <c r="K67" s="6"/>
    </row>
    <row r="68" spans="1:11" ht="12.75">
      <c r="A68" s="19"/>
      <c r="B68" s="1"/>
      <c r="C68" s="1"/>
      <c r="D68" s="1"/>
      <c r="E68" s="1"/>
      <c r="F68" s="1"/>
      <c r="G68" s="1"/>
      <c r="H68" s="80" t="s">
        <v>129</v>
      </c>
      <c r="I68" s="80" t="s">
        <v>130</v>
      </c>
      <c r="J68" s="80" t="s">
        <v>131</v>
      </c>
      <c r="K68" s="6"/>
    </row>
    <row r="69" spans="1:11" ht="12.75">
      <c r="A69" s="19"/>
      <c r="B69" s="1"/>
      <c r="C69" s="1"/>
      <c r="D69" s="1"/>
      <c r="E69" s="1"/>
      <c r="F69" s="1"/>
      <c r="G69" s="1"/>
      <c r="H69" s="6"/>
      <c r="I69" s="6"/>
      <c r="J69" s="6"/>
      <c r="K69" s="6"/>
    </row>
    <row r="70" spans="1:11" ht="12.75">
      <c r="A70" s="19">
        <v>231</v>
      </c>
      <c r="B70" s="1" t="s">
        <v>323</v>
      </c>
      <c r="C70" s="1"/>
      <c r="D70" s="1"/>
      <c r="E70" s="1"/>
      <c r="F70" s="1"/>
      <c r="G70" s="1"/>
      <c r="H70" s="6"/>
      <c r="I70" s="6"/>
      <c r="J70" s="6"/>
      <c r="K70" s="6"/>
    </row>
    <row r="71" spans="1:11" ht="12.75">
      <c r="A71" s="19"/>
      <c r="B71" s="5" t="s">
        <v>384</v>
      </c>
      <c r="C71" s="1"/>
      <c r="D71" s="1"/>
      <c r="E71" s="1"/>
      <c r="F71" s="1"/>
      <c r="G71" s="1"/>
      <c r="H71" s="6">
        <v>114000</v>
      </c>
      <c r="I71" s="6">
        <v>9000</v>
      </c>
      <c r="J71" s="6">
        <f>SUM(H71:I71)</f>
        <v>123000</v>
      </c>
      <c r="K71" s="6"/>
    </row>
    <row r="72" spans="1:11" ht="12.75">
      <c r="A72" s="19"/>
      <c r="B72" s="1" t="s">
        <v>388</v>
      </c>
      <c r="C72" s="1"/>
      <c r="D72" s="1"/>
      <c r="E72" s="1"/>
      <c r="F72" s="1"/>
      <c r="G72" s="1"/>
      <c r="H72" s="6"/>
      <c r="I72" s="6"/>
      <c r="J72" s="6"/>
      <c r="K72" s="6"/>
    </row>
    <row r="73" spans="1:11" ht="12.75">
      <c r="A73" s="19"/>
      <c r="B73" s="1"/>
      <c r="C73" s="1"/>
      <c r="D73" s="1"/>
      <c r="E73" s="1"/>
      <c r="F73" s="1"/>
      <c r="G73" s="1"/>
      <c r="K73" s="6"/>
    </row>
    <row r="74" spans="1:11" ht="12.75">
      <c r="A74" s="19"/>
      <c r="B74" s="1"/>
      <c r="C74" s="1"/>
      <c r="D74" s="1"/>
      <c r="E74" s="1"/>
      <c r="F74" s="1"/>
      <c r="G74" s="1"/>
      <c r="H74" s="80"/>
      <c r="I74" s="80"/>
      <c r="J74" s="80"/>
      <c r="K74" s="6"/>
    </row>
    <row r="75" spans="1:11" ht="12.75">
      <c r="A75" s="19">
        <v>291007</v>
      </c>
      <c r="B75" s="1" t="s">
        <v>403</v>
      </c>
      <c r="C75" s="1"/>
      <c r="D75" s="1"/>
      <c r="E75" s="1"/>
      <c r="F75" s="1"/>
      <c r="G75" s="1"/>
      <c r="H75" s="6">
        <v>0</v>
      </c>
      <c r="I75" s="6">
        <f>1053+494</f>
        <v>1547</v>
      </c>
      <c r="J75" s="6">
        <f>SUM(H75:I75)</f>
        <v>1547</v>
      </c>
      <c r="K75" s="6"/>
    </row>
    <row r="76" spans="1:11" ht="12.75">
      <c r="A76" s="19"/>
      <c r="B76" s="1" t="s">
        <v>404</v>
      </c>
      <c r="C76" s="1"/>
      <c r="D76" s="1"/>
      <c r="E76" s="1"/>
      <c r="F76" s="1"/>
      <c r="G76" s="1"/>
      <c r="H76" s="6"/>
      <c r="I76" s="6"/>
      <c r="J76" s="6"/>
      <c r="K76" s="6"/>
    </row>
    <row r="77" spans="1:11" ht="12.75">
      <c r="A77" s="19"/>
      <c r="B77" s="1" t="s">
        <v>386</v>
      </c>
      <c r="C77" s="1"/>
      <c r="D77" s="1"/>
      <c r="E77" s="1"/>
      <c r="F77" s="1"/>
      <c r="G77" s="1"/>
      <c r="H77" s="6"/>
      <c r="I77" s="6"/>
      <c r="J77" s="6"/>
      <c r="K77" s="6"/>
    </row>
    <row r="78" spans="1:11" ht="12.75">
      <c r="A78" s="19"/>
      <c r="B78" s="1" t="s">
        <v>387</v>
      </c>
      <c r="C78" s="1"/>
      <c r="D78" s="1"/>
      <c r="E78" s="1"/>
      <c r="F78" s="1"/>
      <c r="G78" s="1"/>
      <c r="H78" s="6"/>
      <c r="I78" s="6"/>
      <c r="J78" s="6"/>
      <c r="K78" s="6"/>
    </row>
    <row r="79" spans="1:11" ht="12.75">
      <c r="A79" s="19"/>
      <c r="B79" s="1" t="s">
        <v>413</v>
      </c>
      <c r="C79" s="1"/>
      <c r="D79" s="1"/>
      <c r="E79" s="1"/>
      <c r="F79" s="1"/>
      <c r="G79" s="1"/>
      <c r="H79" s="6"/>
      <c r="I79" s="6"/>
      <c r="J79" s="6"/>
      <c r="K79" s="6"/>
    </row>
    <row r="80" spans="1:11" ht="12.75">
      <c r="A80" s="19"/>
      <c r="B80" s="1" t="s">
        <v>385</v>
      </c>
      <c r="C80" s="1"/>
      <c r="D80" s="1"/>
      <c r="E80" s="1"/>
      <c r="F80" s="1"/>
      <c r="G80" s="1"/>
      <c r="H80" s="6"/>
      <c r="I80" s="6"/>
      <c r="J80" s="6"/>
      <c r="K80" s="6"/>
    </row>
    <row r="81" spans="1:11" ht="12.75">
      <c r="A81" s="19"/>
      <c r="B81" s="1"/>
      <c r="C81" s="1"/>
      <c r="D81" s="1"/>
      <c r="E81" s="1"/>
      <c r="F81" s="1"/>
      <c r="G81" s="1"/>
      <c r="H81" s="6"/>
      <c r="I81" s="6"/>
      <c r="J81" s="6"/>
      <c r="K81" s="6"/>
    </row>
    <row r="82" spans="1:11" ht="12.75">
      <c r="A82" s="19">
        <v>292017</v>
      </c>
      <c r="B82" s="1" t="s">
        <v>133</v>
      </c>
      <c r="C82" s="1"/>
      <c r="D82" s="1"/>
      <c r="E82" s="1"/>
      <c r="F82" s="1"/>
      <c r="G82" s="1"/>
      <c r="H82" s="6">
        <v>0</v>
      </c>
      <c r="I82" s="6">
        <v>771</v>
      </c>
      <c r="J82" s="6">
        <f>SUM(H82:I82)</f>
        <v>771</v>
      </c>
      <c r="K82" s="6"/>
    </row>
    <row r="83" spans="1:11" ht="12.75">
      <c r="A83" s="19"/>
      <c r="B83" s="1" t="s">
        <v>405</v>
      </c>
      <c r="C83" s="1"/>
      <c r="D83" s="1"/>
      <c r="E83" s="1"/>
      <c r="F83" s="1"/>
      <c r="G83" s="1"/>
      <c r="H83" s="6"/>
      <c r="I83" s="6"/>
      <c r="J83" s="6"/>
      <c r="K83" s="6"/>
    </row>
    <row r="84" spans="1:11" ht="12.75">
      <c r="A84" s="19"/>
      <c r="B84" s="1"/>
      <c r="C84" s="1"/>
      <c r="D84" s="1"/>
      <c r="E84" s="1"/>
      <c r="F84" s="1"/>
      <c r="G84" s="1"/>
      <c r="K84" s="6"/>
    </row>
    <row r="85" spans="1:11" ht="12.75">
      <c r="A85" s="1"/>
      <c r="B85" s="2"/>
      <c r="C85" s="1"/>
      <c r="D85" s="1"/>
      <c r="E85" s="1"/>
      <c r="F85" s="1"/>
      <c r="G85" s="1"/>
      <c r="K85" s="6"/>
    </row>
    <row r="86" spans="1:11" ht="15">
      <c r="A86" s="20">
        <v>300</v>
      </c>
      <c r="B86" s="21" t="s">
        <v>19</v>
      </c>
      <c r="C86" s="21"/>
      <c r="D86" s="21"/>
      <c r="E86" s="21"/>
      <c r="F86" s="21"/>
      <c r="G86" s="21"/>
      <c r="H86" s="22">
        <v>311809</v>
      </c>
      <c r="I86" s="22">
        <f>SUM(I87:I119)</f>
        <v>14278</v>
      </c>
      <c r="J86" s="22">
        <f>SUM(H86:I86)</f>
        <v>326087</v>
      </c>
      <c r="K86" s="27"/>
    </row>
    <row r="87" spans="1:11" ht="12.75">
      <c r="A87" s="19">
        <v>312001</v>
      </c>
      <c r="B87" s="1" t="s">
        <v>20</v>
      </c>
      <c r="C87" s="1"/>
      <c r="D87" s="1"/>
      <c r="E87" s="1"/>
      <c r="F87" s="1"/>
      <c r="G87" s="1"/>
      <c r="H87" s="6"/>
      <c r="I87" s="6"/>
      <c r="J87" s="6"/>
      <c r="K87" s="1"/>
    </row>
    <row r="88" spans="1:11" ht="12.75">
      <c r="A88" s="19"/>
      <c r="B88" s="1" t="s">
        <v>21</v>
      </c>
      <c r="C88" s="1"/>
      <c r="D88" s="1"/>
      <c r="E88" s="1"/>
      <c r="F88" s="1"/>
      <c r="G88" s="1"/>
      <c r="H88" s="6"/>
      <c r="I88" s="6"/>
      <c r="J88" s="6"/>
      <c r="K88" s="1"/>
    </row>
    <row r="89" spans="1:11" ht="12.75">
      <c r="A89" s="29"/>
      <c r="B89" s="5" t="s">
        <v>472</v>
      </c>
      <c r="C89" s="1"/>
      <c r="D89" s="1"/>
      <c r="E89" s="1"/>
      <c r="F89" s="1"/>
      <c r="G89" s="1"/>
      <c r="H89" s="6">
        <v>124589</v>
      </c>
      <c r="I89" s="3">
        <f>11186-28-589</f>
        <v>10569</v>
      </c>
      <c r="J89" s="3">
        <f>SUM(H89:I89)</f>
        <v>135158</v>
      </c>
      <c r="K89" s="4"/>
    </row>
    <row r="90" spans="1:11" ht="12.75">
      <c r="A90" s="29"/>
      <c r="B90" s="2" t="s">
        <v>309</v>
      </c>
      <c r="C90" s="1"/>
      <c r="D90" s="1"/>
      <c r="E90" s="1"/>
      <c r="F90" s="1"/>
      <c r="G90" s="1"/>
      <c r="H90" s="6"/>
      <c r="I90" s="3"/>
      <c r="J90" s="3"/>
      <c r="K90" s="4"/>
    </row>
    <row r="91" spans="1:11" ht="12.75">
      <c r="A91" s="29"/>
      <c r="B91" s="5"/>
      <c r="C91" s="1"/>
      <c r="D91" s="1"/>
      <c r="E91" s="1"/>
      <c r="F91" s="1"/>
      <c r="G91" s="1"/>
      <c r="H91" s="6"/>
      <c r="I91" s="3"/>
      <c r="J91" s="3"/>
      <c r="K91" s="4"/>
    </row>
    <row r="92" spans="1:11" ht="12.75">
      <c r="A92" s="29"/>
      <c r="B92" s="5" t="s">
        <v>438</v>
      </c>
      <c r="C92" s="1"/>
      <c r="D92" s="1"/>
      <c r="E92" s="1"/>
      <c r="F92" s="1"/>
      <c r="G92" s="1"/>
      <c r="H92" s="6">
        <v>733</v>
      </c>
      <c r="I92" s="3">
        <v>-140</v>
      </c>
      <c r="J92" s="3">
        <f>SUM(H92:I92)</f>
        <v>593</v>
      </c>
      <c r="K92" s="4"/>
    </row>
    <row r="93" spans="1:11" ht="12.75">
      <c r="A93" s="29"/>
      <c r="B93" s="64" t="s">
        <v>245</v>
      </c>
      <c r="C93" s="1"/>
      <c r="D93" s="1"/>
      <c r="E93" s="1"/>
      <c r="F93" s="1"/>
      <c r="G93" s="1"/>
      <c r="H93" s="6"/>
      <c r="I93" s="3"/>
      <c r="J93" s="3"/>
      <c r="K93" s="4"/>
    </row>
    <row r="94" spans="1:11" ht="12.75">
      <c r="A94" s="29"/>
      <c r="B94" s="64" t="s">
        <v>244</v>
      </c>
      <c r="C94" s="1"/>
      <c r="D94" s="1"/>
      <c r="E94" s="1"/>
      <c r="F94" s="1"/>
      <c r="G94" s="1"/>
      <c r="H94" s="6"/>
      <c r="I94" s="3"/>
      <c r="J94" s="3"/>
      <c r="K94" s="4"/>
    </row>
    <row r="95" spans="1:11" ht="12.75">
      <c r="A95" s="29"/>
      <c r="B95" s="2"/>
      <c r="C95" s="1"/>
      <c r="D95" s="1"/>
      <c r="E95" s="1"/>
      <c r="F95" s="1"/>
      <c r="G95" s="1"/>
      <c r="H95" s="6"/>
      <c r="I95" s="3"/>
      <c r="J95" s="3"/>
      <c r="K95" s="4"/>
    </row>
    <row r="96" spans="1:11" ht="12.75">
      <c r="A96" s="29"/>
      <c r="B96" s="5" t="s">
        <v>482</v>
      </c>
      <c r="C96" s="1"/>
      <c r="D96" s="1"/>
      <c r="E96" s="1"/>
      <c r="F96" s="1"/>
      <c r="G96" s="1"/>
      <c r="H96" s="6">
        <v>0</v>
      </c>
      <c r="I96" s="3">
        <v>80</v>
      </c>
      <c r="J96" s="3">
        <f>SUM(H96:I96)</f>
        <v>80</v>
      </c>
      <c r="K96" s="4"/>
    </row>
    <row r="97" spans="1:11" ht="12.75">
      <c r="A97" s="29"/>
      <c r="B97" s="5" t="s">
        <v>485</v>
      </c>
      <c r="C97" s="1"/>
      <c r="D97" s="1"/>
      <c r="E97" s="1"/>
      <c r="F97" s="1"/>
      <c r="G97" s="1"/>
      <c r="H97" s="6"/>
      <c r="I97" s="3"/>
      <c r="J97" s="3"/>
      <c r="K97" s="4"/>
    </row>
    <row r="98" spans="1:11" ht="12.75">
      <c r="A98" s="29"/>
      <c r="B98" s="1" t="s">
        <v>486</v>
      </c>
      <c r="C98" s="1"/>
      <c r="D98" s="1"/>
      <c r="E98" s="1"/>
      <c r="F98" s="1"/>
      <c r="H98" s="6"/>
      <c r="I98" s="3"/>
      <c r="J98" s="3"/>
      <c r="K98" s="4"/>
    </row>
    <row r="99" spans="1:11" ht="12.75">
      <c r="A99" s="29"/>
      <c r="B99" s="5"/>
      <c r="C99" s="1"/>
      <c r="D99" s="1"/>
      <c r="E99" s="1"/>
      <c r="F99" s="1"/>
      <c r="G99" s="1"/>
      <c r="H99" s="6"/>
      <c r="I99" s="3"/>
      <c r="J99" s="3"/>
      <c r="K99" s="4"/>
    </row>
    <row r="100" spans="1:11" ht="12.75">
      <c r="A100" s="19">
        <v>322001</v>
      </c>
      <c r="B100" s="1" t="s">
        <v>20</v>
      </c>
      <c r="C100" s="1"/>
      <c r="D100" s="1"/>
      <c r="E100" s="1"/>
      <c r="F100" s="1"/>
      <c r="G100" s="1"/>
      <c r="H100" s="6"/>
      <c r="I100" s="3"/>
      <c r="J100" s="3"/>
      <c r="K100" s="4"/>
    </row>
    <row r="101" spans="1:11" ht="12.75">
      <c r="A101" s="19"/>
      <c r="B101" s="1" t="s">
        <v>470</v>
      </c>
      <c r="C101" s="1"/>
      <c r="D101" s="1"/>
      <c r="E101" s="1"/>
      <c r="F101" s="1"/>
      <c r="G101" s="1"/>
      <c r="H101" s="6"/>
      <c r="I101" s="3"/>
      <c r="J101" s="3"/>
      <c r="K101" s="4"/>
    </row>
    <row r="102" spans="1:11" ht="12.75">
      <c r="A102" s="19"/>
      <c r="B102" s="5" t="s">
        <v>438</v>
      </c>
      <c r="C102" s="1"/>
      <c r="D102" s="1"/>
      <c r="E102" s="1"/>
      <c r="F102" s="1"/>
      <c r="G102" s="1"/>
      <c r="H102" s="6">
        <v>0</v>
      </c>
      <c r="I102" s="3">
        <v>140</v>
      </c>
      <c r="J102" s="3">
        <f>SUM(H102:I102)</f>
        <v>140</v>
      </c>
      <c r="K102" s="4"/>
    </row>
    <row r="103" spans="1:11" ht="12.75">
      <c r="A103" s="19"/>
      <c r="B103" s="64" t="s">
        <v>246</v>
      </c>
      <c r="C103" s="1"/>
      <c r="D103" s="1"/>
      <c r="E103" s="1"/>
      <c r="F103" s="1"/>
      <c r="G103" s="1"/>
      <c r="H103" s="6"/>
      <c r="I103" s="3"/>
      <c r="J103" s="3"/>
      <c r="K103" s="4"/>
    </row>
    <row r="104" spans="1:11" ht="12.75">
      <c r="A104" s="19"/>
      <c r="B104" s="64" t="s">
        <v>244</v>
      </c>
      <c r="C104" s="1"/>
      <c r="D104" s="1"/>
      <c r="E104" s="1"/>
      <c r="F104" s="1"/>
      <c r="G104" s="1"/>
      <c r="H104" s="6"/>
      <c r="I104" s="3"/>
      <c r="J104" s="3"/>
      <c r="K104" s="4"/>
    </row>
    <row r="105" spans="1:11" ht="12.75">
      <c r="A105" s="19"/>
      <c r="B105" s="2"/>
      <c r="C105" s="1"/>
      <c r="D105" s="1"/>
      <c r="E105" s="1"/>
      <c r="F105" s="1"/>
      <c r="G105" s="1"/>
      <c r="H105" s="6"/>
      <c r="I105" s="3"/>
      <c r="J105" s="3"/>
      <c r="K105" s="4"/>
    </row>
    <row r="106" spans="1:11" ht="12.75">
      <c r="A106" s="19"/>
      <c r="B106" s="5" t="s">
        <v>310</v>
      </c>
      <c r="C106" s="1"/>
      <c r="D106" s="1"/>
      <c r="E106" s="1"/>
      <c r="F106" s="1"/>
      <c r="G106" s="1"/>
      <c r="H106" s="6">
        <v>0</v>
      </c>
      <c r="I106" s="3">
        <v>1008</v>
      </c>
      <c r="J106" s="3">
        <f>SUM(H106:I106)</f>
        <v>1008</v>
      </c>
      <c r="K106" s="4"/>
    </row>
    <row r="107" spans="1:11" ht="12.75">
      <c r="A107" s="19"/>
      <c r="B107" s="5" t="s">
        <v>311</v>
      </c>
      <c r="C107" s="1"/>
      <c r="D107" s="1"/>
      <c r="E107" s="1"/>
      <c r="F107" s="1"/>
      <c r="G107" s="1"/>
      <c r="H107" s="6">
        <v>0</v>
      </c>
      <c r="I107" s="3">
        <v>1370</v>
      </c>
      <c r="J107" s="3">
        <f>SUM(H107:I107)</f>
        <v>1370</v>
      </c>
      <c r="K107" s="4"/>
    </row>
    <row r="108" spans="1:11" ht="12.75">
      <c r="A108" s="19"/>
      <c r="B108" s="2" t="s">
        <v>394</v>
      </c>
      <c r="C108" s="1"/>
      <c r="D108" s="1"/>
      <c r="E108" s="1"/>
      <c r="F108" s="1"/>
      <c r="G108" s="1"/>
      <c r="H108" s="6"/>
      <c r="I108" s="3"/>
      <c r="J108" s="3"/>
      <c r="K108" s="4"/>
    </row>
    <row r="109" spans="1:11" ht="12.75">
      <c r="A109" s="19"/>
      <c r="B109" s="1" t="s">
        <v>477</v>
      </c>
      <c r="C109" s="1"/>
      <c r="D109" s="1"/>
      <c r="E109" s="1"/>
      <c r="F109" s="1"/>
      <c r="G109" s="1"/>
      <c r="H109" s="6"/>
      <c r="I109" s="3"/>
      <c r="J109" s="3"/>
      <c r="K109" s="4"/>
    </row>
    <row r="110" spans="1:11" ht="12.75">
      <c r="A110" s="19"/>
      <c r="B110" s="1"/>
      <c r="C110" s="1"/>
      <c r="D110" s="1"/>
      <c r="E110" s="1"/>
      <c r="F110" s="1"/>
      <c r="G110" s="1"/>
      <c r="H110" s="6"/>
      <c r="I110" s="3"/>
      <c r="J110" s="3"/>
      <c r="K110" s="4"/>
    </row>
    <row r="111" spans="1:11" ht="12.75">
      <c r="A111" s="19"/>
      <c r="B111" s="5" t="s">
        <v>444</v>
      </c>
      <c r="C111" s="1"/>
      <c r="D111" s="1"/>
      <c r="E111" s="1"/>
      <c r="F111" s="1"/>
      <c r="G111" s="1"/>
      <c r="H111" s="6">
        <v>0</v>
      </c>
      <c r="I111" s="3">
        <v>265</v>
      </c>
      <c r="J111" s="3">
        <f>SUM(H111:I111)</f>
        <v>265</v>
      </c>
      <c r="K111" s="4"/>
    </row>
    <row r="112" spans="1:11" ht="12.75">
      <c r="A112" s="19"/>
      <c r="B112" s="2" t="s">
        <v>442</v>
      </c>
      <c r="C112" s="1"/>
      <c r="D112" s="1"/>
      <c r="E112" s="1"/>
      <c r="F112" s="1"/>
      <c r="G112" s="1"/>
      <c r="H112" s="6"/>
      <c r="I112" s="3"/>
      <c r="J112" s="3"/>
      <c r="K112" s="4"/>
    </row>
    <row r="113" spans="1:11" ht="12.75">
      <c r="A113" s="19"/>
      <c r="B113" s="1" t="s">
        <v>443</v>
      </c>
      <c r="C113" s="1"/>
      <c r="D113" s="1"/>
      <c r="E113" s="1"/>
      <c r="F113" s="1"/>
      <c r="G113" s="1"/>
      <c r="H113" s="6"/>
      <c r="I113" s="3"/>
      <c r="J113" s="3"/>
      <c r="K113" s="4"/>
    </row>
    <row r="114" spans="1:11" ht="12.75">
      <c r="A114" s="19"/>
      <c r="B114" s="1"/>
      <c r="C114" s="1"/>
      <c r="D114" s="1"/>
      <c r="E114" s="1"/>
      <c r="F114" s="1"/>
      <c r="G114" s="1"/>
      <c r="H114" s="6"/>
      <c r="I114" s="3"/>
      <c r="J114" s="3"/>
      <c r="K114" s="4"/>
    </row>
    <row r="115" spans="1:11" ht="12.75">
      <c r="A115" s="19"/>
      <c r="B115" s="5" t="s">
        <v>457</v>
      </c>
      <c r="C115" s="1"/>
      <c r="D115" s="1"/>
      <c r="E115" s="1"/>
      <c r="F115" s="1"/>
      <c r="G115" s="1"/>
      <c r="H115" s="6">
        <v>0</v>
      </c>
      <c r="I115" s="3">
        <v>776</v>
      </c>
      <c r="J115" s="3">
        <f>SUM(H115:I115)</f>
        <v>776</v>
      </c>
      <c r="K115" s="4"/>
    </row>
    <row r="116" spans="1:11" ht="12.75">
      <c r="A116" s="19"/>
      <c r="B116" s="1" t="s">
        <v>458</v>
      </c>
      <c r="C116" s="1"/>
      <c r="D116" s="1"/>
      <c r="E116" s="1"/>
      <c r="F116" s="1"/>
      <c r="G116" s="1"/>
      <c r="H116" s="6"/>
      <c r="I116" s="3"/>
      <c r="J116" s="3"/>
      <c r="K116" s="4"/>
    </row>
    <row r="117" spans="1:11" ht="12.75">
      <c r="A117" s="19"/>
      <c r="B117" s="1"/>
      <c r="C117" s="1"/>
      <c r="D117" s="1"/>
      <c r="E117" s="1"/>
      <c r="F117" s="1"/>
      <c r="G117" s="1"/>
      <c r="H117" s="6"/>
      <c r="I117" s="3"/>
      <c r="J117" s="3"/>
      <c r="K117" s="4"/>
    </row>
    <row r="118" spans="1:11" ht="12.75">
      <c r="A118" s="19"/>
      <c r="B118" s="5" t="s">
        <v>471</v>
      </c>
      <c r="C118" s="1"/>
      <c r="D118" s="1"/>
      <c r="E118" s="1"/>
      <c r="F118" s="1"/>
      <c r="G118" s="1"/>
      <c r="H118" s="6">
        <v>0</v>
      </c>
      <c r="I118" s="3">
        <v>210</v>
      </c>
      <c r="J118" s="3">
        <f>SUM(H118:I118)</f>
        <v>210</v>
      </c>
      <c r="K118" s="4"/>
    </row>
    <row r="119" spans="1:11" ht="12.75">
      <c r="A119" s="19"/>
      <c r="B119" s="1" t="s">
        <v>478</v>
      </c>
      <c r="C119" s="1"/>
      <c r="D119" s="1"/>
      <c r="E119" s="1"/>
      <c r="F119" s="1"/>
      <c r="G119" s="1"/>
      <c r="H119" s="6"/>
      <c r="I119" s="3"/>
      <c r="J119" s="3"/>
      <c r="K119" s="4"/>
    </row>
    <row r="120" spans="1:11" ht="12.75">
      <c r="A120" s="19"/>
      <c r="B120" s="1"/>
      <c r="C120" s="1"/>
      <c r="D120" s="1"/>
      <c r="E120" s="1"/>
      <c r="F120" s="1"/>
      <c r="G120" s="1"/>
      <c r="H120" s="6"/>
      <c r="I120" s="3"/>
      <c r="J120" s="3"/>
      <c r="K120" s="4"/>
    </row>
    <row r="121" spans="1:11" ht="12.75">
      <c r="A121" s="19"/>
      <c r="B121" s="1"/>
      <c r="C121" s="1"/>
      <c r="D121" s="1"/>
      <c r="E121" s="1"/>
      <c r="F121" s="1"/>
      <c r="G121" s="1"/>
      <c r="H121" s="6"/>
      <c r="I121" s="3"/>
      <c r="J121" s="3"/>
      <c r="K121" s="4"/>
    </row>
    <row r="122" spans="1:11" ht="15">
      <c r="A122" s="20">
        <v>400</v>
      </c>
      <c r="B122" s="21" t="s">
        <v>22</v>
      </c>
      <c r="C122" s="21"/>
      <c r="D122" s="21"/>
      <c r="E122" s="21"/>
      <c r="F122" s="21"/>
      <c r="G122" s="21"/>
      <c r="H122" s="22">
        <v>177469</v>
      </c>
      <c r="I122" s="22">
        <f>SUM(I123:I133)</f>
        <v>-6163</v>
      </c>
      <c r="J122" s="22">
        <f>SUM(H122:I122)</f>
        <v>171306</v>
      </c>
      <c r="K122" s="4"/>
    </row>
    <row r="123" spans="1:11" ht="12.75">
      <c r="A123" s="19">
        <v>454</v>
      </c>
      <c r="B123" t="s">
        <v>23</v>
      </c>
      <c r="C123" s="1"/>
      <c r="D123" s="1"/>
      <c r="E123" s="1"/>
      <c r="F123" s="1"/>
      <c r="G123" s="1"/>
      <c r="H123" s="6"/>
      <c r="I123" s="3"/>
      <c r="J123" s="6"/>
      <c r="K123" s="4"/>
    </row>
    <row r="124" spans="1:11" ht="12.75">
      <c r="A124" s="1"/>
      <c r="B124" s="1" t="s">
        <v>389</v>
      </c>
      <c r="C124" s="1"/>
      <c r="D124" s="1"/>
      <c r="E124" s="1"/>
      <c r="F124" s="1"/>
      <c r="G124" s="1"/>
      <c r="H124" s="1"/>
      <c r="I124" s="28"/>
      <c r="J124" s="1"/>
      <c r="K124" s="4"/>
    </row>
    <row r="125" spans="1:11" ht="12.75">
      <c r="A125" s="1"/>
      <c r="B125" s="64" t="s">
        <v>390</v>
      </c>
      <c r="C125" s="1"/>
      <c r="D125" s="1"/>
      <c r="E125" s="1"/>
      <c r="F125" s="1"/>
      <c r="G125" s="1"/>
      <c r="H125" s="1"/>
      <c r="I125" s="28"/>
      <c r="J125" s="1"/>
      <c r="K125" s="4"/>
    </row>
    <row r="126" spans="1:11" ht="12.75">
      <c r="A126" s="19"/>
      <c r="B126" s="5" t="s">
        <v>319</v>
      </c>
      <c r="C126" s="1"/>
      <c r="D126" s="1"/>
      <c r="E126" s="1"/>
      <c r="F126" s="1"/>
      <c r="G126" s="1"/>
      <c r="H126" s="6">
        <v>0</v>
      </c>
      <c r="I126" s="3">
        <v>200</v>
      </c>
      <c r="J126" s="3">
        <f>SUM(H126:I126)</f>
        <v>200</v>
      </c>
      <c r="K126" s="4"/>
    </row>
    <row r="127" spans="1:11" ht="12.75">
      <c r="A127" s="19"/>
      <c r="B127" s="5" t="s">
        <v>445</v>
      </c>
      <c r="C127" s="1"/>
      <c r="D127" s="1"/>
      <c r="E127" s="1"/>
      <c r="F127" s="1"/>
      <c r="G127" s="1"/>
      <c r="H127" s="6">
        <v>3799</v>
      </c>
      <c r="I127" s="3">
        <v>-1900</v>
      </c>
      <c r="J127" s="3">
        <f aca="true" t="shared" si="0" ref="J127:J133">SUM(H127:I127)</f>
        <v>1899</v>
      </c>
      <c r="K127" s="4"/>
    </row>
    <row r="128" spans="1:11" ht="12.75">
      <c r="A128" s="19"/>
      <c r="B128" s="5"/>
      <c r="C128" s="1"/>
      <c r="D128" s="1"/>
      <c r="E128" s="1"/>
      <c r="F128" s="1"/>
      <c r="G128" s="1"/>
      <c r="H128" s="6"/>
      <c r="I128" s="3"/>
      <c r="J128" s="3"/>
      <c r="K128" s="4"/>
    </row>
    <row r="129" spans="1:11" ht="12.75">
      <c r="A129" s="19"/>
      <c r="B129" s="64" t="s">
        <v>391</v>
      </c>
      <c r="C129" s="1"/>
      <c r="D129" s="1"/>
      <c r="E129" s="1"/>
      <c r="F129" s="1"/>
      <c r="G129" s="1"/>
      <c r="H129" s="6"/>
      <c r="I129" s="3"/>
      <c r="J129" s="3">
        <f t="shared" si="0"/>
        <v>0</v>
      </c>
      <c r="K129" s="4"/>
    </row>
    <row r="130" spans="1:11" ht="12.75">
      <c r="A130" s="19"/>
      <c r="B130" s="5" t="s">
        <v>320</v>
      </c>
      <c r="C130" s="1"/>
      <c r="D130" s="1"/>
      <c r="E130" s="1"/>
      <c r="F130" s="1"/>
      <c r="G130" s="1"/>
      <c r="H130" s="6">
        <v>0</v>
      </c>
      <c r="I130" s="3">
        <v>450</v>
      </c>
      <c r="J130" s="3">
        <f t="shared" si="0"/>
        <v>450</v>
      </c>
      <c r="K130" s="4"/>
    </row>
    <row r="131" spans="1:11" ht="12.75">
      <c r="A131" s="19"/>
      <c r="B131" s="5" t="s">
        <v>321</v>
      </c>
      <c r="C131" s="1"/>
      <c r="D131" s="1"/>
      <c r="E131" s="1"/>
      <c r="F131" s="1"/>
      <c r="G131" s="1"/>
      <c r="H131" s="6">
        <v>0</v>
      </c>
      <c r="I131" s="3">
        <v>1253</v>
      </c>
      <c r="J131" s="3">
        <f t="shared" si="0"/>
        <v>1253</v>
      </c>
      <c r="K131" s="4"/>
    </row>
    <row r="132" spans="1:11" ht="12.75">
      <c r="A132" s="19"/>
      <c r="B132" s="5" t="s">
        <v>446</v>
      </c>
      <c r="C132" s="1"/>
      <c r="D132" s="1"/>
      <c r="E132" s="1"/>
      <c r="F132" s="1"/>
      <c r="G132" s="1"/>
      <c r="H132" s="6">
        <v>4666</v>
      </c>
      <c r="I132" s="3">
        <v>-4666</v>
      </c>
      <c r="J132" s="3">
        <f t="shared" si="0"/>
        <v>0</v>
      </c>
      <c r="K132" s="4"/>
    </row>
    <row r="133" spans="1:11" ht="12.75">
      <c r="A133" s="19"/>
      <c r="B133" s="5" t="s">
        <v>447</v>
      </c>
      <c r="C133" s="1"/>
      <c r="D133" s="1"/>
      <c r="E133" s="1"/>
      <c r="F133" s="1"/>
      <c r="G133" s="1"/>
      <c r="H133" s="6">
        <v>114000</v>
      </c>
      <c r="I133" s="3">
        <v>-1500</v>
      </c>
      <c r="J133" s="3">
        <f t="shared" si="0"/>
        <v>112500</v>
      </c>
      <c r="K133" s="4"/>
    </row>
    <row r="134" spans="1:11" ht="12.75">
      <c r="A134" s="19"/>
      <c r="B134" s="5"/>
      <c r="C134" s="1"/>
      <c r="D134" s="1"/>
      <c r="E134" s="1"/>
      <c r="F134" s="1"/>
      <c r="G134" s="1"/>
      <c r="H134" s="6"/>
      <c r="I134" s="3"/>
      <c r="J134" s="3"/>
      <c r="K134" s="4"/>
    </row>
    <row r="135" spans="1:11" ht="12.75">
      <c r="A135" s="19"/>
      <c r="B135" s="5"/>
      <c r="C135" s="1"/>
      <c r="D135" s="1"/>
      <c r="E135" s="1"/>
      <c r="F135" s="1"/>
      <c r="G135" s="1"/>
      <c r="H135" s="6"/>
      <c r="I135" s="3"/>
      <c r="J135" s="3"/>
      <c r="K135" s="4"/>
    </row>
    <row r="136" spans="1:11" ht="12.75">
      <c r="A136" s="19"/>
      <c r="B136" s="5"/>
      <c r="C136" s="1"/>
      <c r="D136" s="1"/>
      <c r="E136" s="1"/>
      <c r="F136" s="1"/>
      <c r="G136" s="1"/>
      <c r="H136" s="6"/>
      <c r="I136" s="3"/>
      <c r="J136" s="3"/>
      <c r="K136" s="4"/>
    </row>
    <row r="137" spans="1:11" ht="15">
      <c r="A137" s="104" t="s">
        <v>24</v>
      </c>
      <c r="B137" s="32"/>
      <c r="C137" s="32"/>
      <c r="D137" s="32"/>
      <c r="E137" s="32"/>
      <c r="F137" s="32"/>
      <c r="G137" s="32"/>
      <c r="H137" s="80" t="s">
        <v>11</v>
      </c>
      <c r="I137" s="80" t="s">
        <v>12</v>
      </c>
      <c r="J137" s="80" t="s">
        <v>11</v>
      </c>
      <c r="K137" s="1"/>
    </row>
    <row r="138" spans="1:11" ht="15">
      <c r="A138" s="9"/>
      <c r="B138" s="32"/>
      <c r="C138" s="32"/>
      <c r="D138" s="32"/>
      <c r="E138" s="32"/>
      <c r="F138" s="32"/>
      <c r="G138" s="32"/>
      <c r="H138" s="80" t="s">
        <v>129</v>
      </c>
      <c r="I138" s="80" t="s">
        <v>130</v>
      </c>
      <c r="J138" s="80" t="s">
        <v>131</v>
      </c>
      <c r="K138" s="1"/>
    </row>
    <row r="139" spans="1:11" ht="15">
      <c r="A139" s="9"/>
      <c r="B139" s="32"/>
      <c r="C139" s="32"/>
      <c r="D139" s="32"/>
      <c r="E139" s="32"/>
      <c r="F139" s="32"/>
      <c r="G139" s="32"/>
      <c r="H139" s="80"/>
      <c r="I139" s="80"/>
      <c r="J139" s="80"/>
      <c r="K139" s="1"/>
    </row>
    <row r="140" spans="1:11" ht="15">
      <c r="A140" s="9" t="s">
        <v>379</v>
      </c>
      <c r="B140" s="32"/>
      <c r="C140" s="32"/>
      <c r="D140" s="32"/>
      <c r="E140" s="32"/>
      <c r="F140" s="32"/>
      <c r="G140" s="32"/>
      <c r="H140" s="10">
        <v>1125178</v>
      </c>
      <c r="I140" s="10">
        <f>I142+I164+I170+I177+I188+I215+I234+I248+I253+I261+I278+I287+I293+I308+I318+I347+I353+I360+I374</f>
        <v>25540</v>
      </c>
      <c r="J140" s="10">
        <f>SUM(H140:I140)</f>
        <v>1150718</v>
      </c>
      <c r="K140" s="1"/>
    </row>
    <row r="141" spans="1:11" ht="15">
      <c r="A141" s="9" t="s">
        <v>14</v>
      </c>
      <c r="B141" s="32"/>
      <c r="C141" s="32"/>
      <c r="D141" s="32"/>
      <c r="E141" s="32"/>
      <c r="F141" s="32"/>
      <c r="G141" s="32"/>
      <c r="H141" s="81"/>
      <c r="I141" s="81"/>
      <c r="J141" s="81"/>
      <c r="K141" s="1"/>
    </row>
    <row r="142" spans="1:11" ht="15">
      <c r="A142" s="13" t="s">
        <v>25</v>
      </c>
      <c r="B142" s="13" t="s">
        <v>26</v>
      </c>
      <c r="C142" s="13"/>
      <c r="D142" s="13"/>
      <c r="E142" s="13"/>
      <c r="F142" s="13"/>
      <c r="G142" s="13"/>
      <c r="H142" s="15">
        <v>82787</v>
      </c>
      <c r="I142" s="15">
        <f>SUM(I143:I159)</f>
        <v>4906</v>
      </c>
      <c r="J142" s="15">
        <f>SUM(H142:I142)</f>
        <v>87693</v>
      </c>
      <c r="K142" s="1"/>
    </row>
    <row r="143" spans="1:11" ht="12.75">
      <c r="A143" s="16">
        <v>610</v>
      </c>
      <c r="B143" s="17" t="s">
        <v>267</v>
      </c>
      <c r="C143" s="17"/>
      <c r="D143" s="17"/>
      <c r="E143" s="17"/>
      <c r="F143" s="17"/>
      <c r="G143" s="17"/>
      <c r="H143" s="18">
        <v>32579</v>
      </c>
      <c r="I143" s="18">
        <v>126</v>
      </c>
      <c r="J143" s="18">
        <f>SUM(H143:I143)</f>
        <v>32705</v>
      </c>
      <c r="K143" s="1"/>
    </row>
    <row r="144" spans="1:11" ht="12.75">
      <c r="A144" s="16">
        <v>620</v>
      </c>
      <c r="B144" s="17" t="s">
        <v>268</v>
      </c>
      <c r="C144" s="17"/>
      <c r="D144" s="17"/>
      <c r="E144" s="17"/>
      <c r="F144" s="17"/>
      <c r="G144" s="17"/>
      <c r="H144" s="18">
        <v>11696</v>
      </c>
      <c r="I144" s="18">
        <v>44</v>
      </c>
      <c r="J144" s="18">
        <f>SUM(H144:I144)</f>
        <v>11740</v>
      </c>
      <c r="K144" s="1"/>
    </row>
    <row r="145" spans="1:11" ht="12.75">
      <c r="A145" s="16">
        <v>633006</v>
      </c>
      <c r="B145" s="17" t="s">
        <v>41</v>
      </c>
      <c r="C145" s="17"/>
      <c r="D145" s="17"/>
      <c r="E145" s="17"/>
      <c r="F145" s="17"/>
      <c r="G145" s="17"/>
      <c r="H145" s="18">
        <v>2932</v>
      </c>
      <c r="I145" s="18">
        <v>21</v>
      </c>
      <c r="J145" s="18">
        <f>SUM(H145:I145)</f>
        <v>2953</v>
      </c>
      <c r="K145" s="1"/>
    </row>
    <row r="146" spans="1:11" ht="12.75">
      <c r="A146" s="17"/>
      <c r="B146" s="17" t="s">
        <v>285</v>
      </c>
      <c r="C146" s="17"/>
      <c r="D146" s="17"/>
      <c r="E146" s="17"/>
      <c r="F146" s="17"/>
      <c r="G146" s="17"/>
      <c r="H146" s="18"/>
      <c r="I146" s="18"/>
      <c r="J146" s="18"/>
      <c r="K146" s="1"/>
    </row>
    <row r="147" spans="1:11" ht="12.75">
      <c r="A147" s="17"/>
      <c r="B147" s="17" t="s">
        <v>454</v>
      </c>
      <c r="C147" s="17"/>
      <c r="D147" s="17"/>
      <c r="E147" s="17"/>
      <c r="F147" s="17"/>
      <c r="G147" s="17"/>
      <c r="H147" s="18"/>
      <c r="I147" s="18"/>
      <c r="J147" s="18"/>
      <c r="K147" s="1"/>
    </row>
    <row r="148" spans="1:11" ht="12.75">
      <c r="A148" s="17"/>
      <c r="B148" s="17"/>
      <c r="C148" s="17"/>
      <c r="D148" s="17"/>
      <c r="E148" s="17"/>
      <c r="F148" s="17"/>
      <c r="G148" s="17"/>
      <c r="H148" s="18"/>
      <c r="I148" s="18"/>
      <c r="J148" s="18"/>
      <c r="K148" s="1"/>
    </row>
    <row r="149" spans="1:11" ht="12.75">
      <c r="A149" s="16">
        <v>636001</v>
      </c>
      <c r="B149" s="17" t="s">
        <v>437</v>
      </c>
      <c r="C149" s="17"/>
      <c r="D149" s="17"/>
      <c r="E149" s="17"/>
      <c r="F149" s="17"/>
      <c r="G149" s="17"/>
      <c r="H149" s="18"/>
      <c r="I149" s="18"/>
      <c r="J149" s="18"/>
      <c r="K149" s="1"/>
    </row>
    <row r="150" spans="1:11" ht="12.75">
      <c r="A150" s="17"/>
      <c r="B150" s="75" t="s">
        <v>247</v>
      </c>
      <c r="C150" s="17"/>
      <c r="D150" s="17"/>
      <c r="E150" s="17"/>
      <c r="F150" s="17"/>
      <c r="G150" s="17"/>
      <c r="H150" s="18">
        <v>400</v>
      </c>
      <c r="I150" s="18">
        <v>281</v>
      </c>
      <c r="J150" s="18">
        <f>SUM(H150:I150)</f>
        <v>681</v>
      </c>
      <c r="K150" s="1"/>
    </row>
    <row r="151" spans="1:11" ht="12.75">
      <c r="A151" s="17"/>
      <c r="B151" s="17" t="s">
        <v>312</v>
      </c>
      <c r="C151" s="17"/>
      <c r="D151" s="17"/>
      <c r="E151" s="17"/>
      <c r="F151" s="17"/>
      <c r="G151" s="17"/>
      <c r="H151" s="18"/>
      <c r="I151" s="18"/>
      <c r="J151" s="18"/>
      <c r="K151" s="1"/>
    </row>
    <row r="152" spans="1:11" ht="12.75">
      <c r="A152" s="17"/>
      <c r="B152" s="17" t="s">
        <v>313</v>
      </c>
      <c r="C152" s="17"/>
      <c r="D152" s="17"/>
      <c r="E152" s="17"/>
      <c r="F152" s="17"/>
      <c r="G152" s="17"/>
      <c r="H152" s="18"/>
      <c r="I152" s="18"/>
      <c r="J152" s="18"/>
      <c r="K152" s="1"/>
    </row>
    <row r="153" spans="1:11" ht="12.75">
      <c r="A153" s="17"/>
      <c r="B153" s="17"/>
      <c r="C153" s="17"/>
      <c r="D153" s="17"/>
      <c r="E153" s="17"/>
      <c r="F153" s="17"/>
      <c r="G153" s="17"/>
      <c r="H153" s="18"/>
      <c r="I153" s="18"/>
      <c r="J153" s="18"/>
      <c r="K153" s="1"/>
    </row>
    <row r="154" spans="1:11" ht="12.75">
      <c r="A154" s="16">
        <v>717002</v>
      </c>
      <c r="B154" s="17" t="s">
        <v>243</v>
      </c>
      <c r="C154" s="17"/>
      <c r="D154" s="17"/>
      <c r="E154" s="17"/>
      <c r="F154" s="17"/>
      <c r="G154" s="17"/>
      <c r="H154" s="18">
        <v>0</v>
      </c>
      <c r="I154" s="18">
        <v>2500</v>
      </c>
      <c r="J154" s="18">
        <f>SUM(H154:I154)</f>
        <v>2500</v>
      </c>
      <c r="K154" s="1"/>
    </row>
    <row r="155" spans="1:11" ht="12.75" customHeight="1">
      <c r="A155" s="17"/>
      <c r="B155" s="17" t="s">
        <v>406</v>
      </c>
      <c r="C155" s="17"/>
      <c r="D155" s="17"/>
      <c r="E155" s="17"/>
      <c r="F155" s="17"/>
      <c r="G155" s="17"/>
      <c r="H155" s="18"/>
      <c r="I155" s="18"/>
      <c r="J155" s="18"/>
      <c r="K155" s="1"/>
    </row>
    <row r="156" spans="1:11" ht="12.75" customHeight="1">
      <c r="A156" s="17"/>
      <c r="B156" s="17" t="s">
        <v>407</v>
      </c>
      <c r="C156" s="17"/>
      <c r="D156" s="17"/>
      <c r="E156" s="17"/>
      <c r="F156" s="17"/>
      <c r="G156" s="17"/>
      <c r="H156" s="18"/>
      <c r="I156" s="18"/>
      <c r="J156" s="18"/>
      <c r="K156" s="1"/>
    </row>
    <row r="157" spans="1:11" ht="12.75" customHeight="1">
      <c r="A157" s="17"/>
      <c r="B157" s="17"/>
      <c r="C157" s="17"/>
      <c r="D157" s="17"/>
      <c r="E157" s="17"/>
      <c r="F157" s="17"/>
      <c r="G157" s="17"/>
      <c r="H157" s="18"/>
      <c r="I157" s="18"/>
      <c r="J157" s="18"/>
      <c r="K157" s="1"/>
    </row>
    <row r="158" spans="1:11" ht="12.75" customHeight="1">
      <c r="A158" s="17"/>
      <c r="B158" s="17"/>
      <c r="C158" s="17"/>
      <c r="D158" s="17"/>
      <c r="E158" s="17"/>
      <c r="F158" s="17"/>
      <c r="G158" s="17"/>
      <c r="H158" s="18"/>
      <c r="I158" s="18"/>
      <c r="J158" s="18"/>
      <c r="K158" s="1"/>
    </row>
    <row r="159" spans="1:11" ht="12.75" customHeight="1">
      <c r="A159" s="16">
        <v>723001</v>
      </c>
      <c r="B159" s="17" t="s">
        <v>356</v>
      </c>
      <c r="C159" s="17"/>
      <c r="D159" s="17"/>
      <c r="E159" s="17"/>
      <c r="F159" s="17"/>
      <c r="G159" s="17"/>
      <c r="H159" s="18">
        <v>0</v>
      </c>
      <c r="I159" s="18">
        <v>1934</v>
      </c>
      <c r="J159" s="18">
        <f>SUM(H159:I159)</f>
        <v>1934</v>
      </c>
      <c r="K159" s="1"/>
    </row>
    <row r="160" spans="1:11" ht="12.75" customHeight="1">
      <c r="A160" s="17"/>
      <c r="B160" s="17" t="s">
        <v>480</v>
      </c>
      <c r="C160" s="17"/>
      <c r="D160" s="17"/>
      <c r="E160" s="17"/>
      <c r="F160" s="17"/>
      <c r="G160" s="17"/>
      <c r="H160" s="18"/>
      <c r="I160" s="18"/>
      <c r="J160" s="18"/>
      <c r="K160" s="1"/>
    </row>
    <row r="161" spans="1:11" ht="12.75" customHeight="1">
      <c r="A161" s="17"/>
      <c r="B161" s="17" t="s">
        <v>481</v>
      </c>
      <c r="C161" s="17"/>
      <c r="D161" s="17"/>
      <c r="E161" s="17"/>
      <c r="F161" s="17"/>
      <c r="G161" s="17"/>
      <c r="H161" s="18"/>
      <c r="I161" s="18"/>
      <c r="J161" s="18"/>
      <c r="K161" s="1"/>
    </row>
    <row r="162" spans="1:11" ht="12.75">
      <c r="A162" s="35"/>
      <c r="B162" s="2"/>
      <c r="C162" s="2"/>
      <c r="D162" s="2"/>
      <c r="E162" s="2"/>
      <c r="F162" s="2"/>
      <c r="G162" s="2"/>
      <c r="K162" s="1"/>
    </row>
    <row r="163" spans="1:11" ht="12.75">
      <c r="A163" s="35"/>
      <c r="B163" s="2"/>
      <c r="C163" s="2"/>
      <c r="D163" s="2"/>
      <c r="E163" s="2"/>
      <c r="F163" s="2"/>
      <c r="G163" s="2"/>
      <c r="H163" s="3"/>
      <c r="I163" s="3"/>
      <c r="J163" s="3"/>
      <c r="K163" s="1"/>
    </row>
    <row r="164" spans="1:11" ht="12.75">
      <c r="A164" s="69" t="s">
        <v>248</v>
      </c>
      <c r="B164" s="68"/>
      <c r="C164" s="68"/>
      <c r="D164" s="68"/>
      <c r="E164" s="68"/>
      <c r="F164" s="68"/>
      <c r="G164" s="68"/>
      <c r="H164" s="70">
        <v>1270</v>
      </c>
      <c r="I164" s="70">
        <f>SUM(I165:I166)</f>
        <v>200</v>
      </c>
      <c r="J164" s="70">
        <f>SUM(H164:I164)</f>
        <v>1470</v>
      </c>
      <c r="K164" s="1"/>
    </row>
    <row r="165" spans="1:11" ht="12.75">
      <c r="A165" s="19">
        <v>814</v>
      </c>
      <c r="B165" s="1" t="s">
        <v>152</v>
      </c>
      <c r="C165" s="1"/>
      <c r="D165" s="1"/>
      <c r="E165" s="1"/>
      <c r="F165" s="1"/>
      <c r="G165" s="1"/>
      <c r="H165" s="6">
        <v>0</v>
      </c>
      <c r="I165" s="6">
        <v>200</v>
      </c>
      <c r="J165" s="6">
        <f>SUM(H165:I165)</f>
        <v>200</v>
      </c>
      <c r="K165" s="1"/>
    </row>
    <row r="166" spans="1:11" ht="12.75">
      <c r="A166" s="19"/>
      <c r="B166" s="1" t="s">
        <v>203</v>
      </c>
      <c r="C166" s="1"/>
      <c r="D166" s="1"/>
      <c r="E166" s="1"/>
      <c r="F166" s="1"/>
      <c r="G166" s="1"/>
      <c r="H166" s="6"/>
      <c r="I166" s="6"/>
      <c r="J166" s="6"/>
      <c r="K166" s="1"/>
    </row>
    <row r="167" spans="1:11" ht="12.75">
      <c r="A167" s="1"/>
      <c r="B167" s="1" t="s">
        <v>392</v>
      </c>
      <c r="C167" s="1"/>
      <c r="D167" s="1"/>
      <c r="E167" s="1"/>
      <c r="F167" s="1"/>
      <c r="G167" s="1"/>
      <c r="H167" s="6"/>
      <c r="I167" s="6"/>
      <c r="J167" s="6"/>
      <c r="K167" s="1"/>
    </row>
    <row r="168" spans="1:11" ht="12.75">
      <c r="A168" s="1"/>
      <c r="B168" s="1"/>
      <c r="C168" s="1"/>
      <c r="D168" s="1"/>
      <c r="E168" s="1"/>
      <c r="F168" s="1"/>
      <c r="G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80"/>
      <c r="I169" s="80"/>
      <c r="J169" s="80"/>
      <c r="K169" s="1"/>
    </row>
    <row r="170" spans="1:11" ht="15">
      <c r="A170" s="92" t="s">
        <v>339</v>
      </c>
      <c r="B170" s="13" t="s">
        <v>340</v>
      </c>
      <c r="C170" s="13"/>
      <c r="D170" s="13"/>
      <c r="E170" s="13"/>
      <c r="F170" s="13"/>
      <c r="G170" s="13"/>
      <c r="H170" s="15">
        <v>9295</v>
      </c>
      <c r="I170" s="15">
        <f>SUM(I171:I174)</f>
        <v>60</v>
      </c>
      <c r="J170" s="15">
        <f>SUM(H170:I170)</f>
        <v>9355</v>
      </c>
      <c r="K170" s="1"/>
    </row>
    <row r="171" spans="1:11" ht="12.75">
      <c r="A171" s="19">
        <v>651002</v>
      </c>
      <c r="B171" s="1" t="s">
        <v>341</v>
      </c>
      <c r="C171" s="1"/>
      <c r="D171" s="1"/>
      <c r="E171" s="1"/>
      <c r="F171" s="1"/>
      <c r="G171" s="1"/>
      <c r="H171" s="6"/>
      <c r="I171" s="6"/>
      <c r="J171" s="6"/>
      <c r="K171" s="1"/>
    </row>
    <row r="172" spans="1:11" ht="12.75">
      <c r="A172" s="1"/>
      <c r="B172" s="5" t="s">
        <v>342</v>
      </c>
      <c r="C172" s="1"/>
      <c r="D172" s="1"/>
      <c r="E172" s="1"/>
      <c r="F172" s="1"/>
      <c r="G172" s="1"/>
      <c r="H172" s="6">
        <v>1564</v>
      </c>
      <c r="I172" s="6">
        <v>-140</v>
      </c>
      <c r="J172" s="6">
        <f>SUM(H172:I172)</f>
        <v>1424</v>
      </c>
      <c r="K172" s="1"/>
    </row>
    <row r="173" spans="1:11" ht="12.75">
      <c r="A173" s="1"/>
      <c r="B173" s="5" t="s">
        <v>343</v>
      </c>
      <c r="C173" s="1"/>
      <c r="D173" s="1"/>
      <c r="E173" s="1"/>
      <c r="F173" s="1"/>
      <c r="G173" s="1"/>
      <c r="H173" s="6">
        <v>1375</v>
      </c>
      <c r="I173" s="6">
        <v>100</v>
      </c>
      <c r="J173" s="6">
        <f>SUM(H173:I173)</f>
        <v>1475</v>
      </c>
      <c r="K173" s="1"/>
    </row>
    <row r="174" spans="1:11" ht="12.75">
      <c r="A174" s="1"/>
      <c r="B174" s="5" t="s">
        <v>322</v>
      </c>
      <c r="C174" s="1"/>
      <c r="D174" s="1"/>
      <c r="E174" s="1"/>
      <c r="F174" s="1"/>
      <c r="G174" s="1"/>
      <c r="H174" s="6">
        <v>1215</v>
      </c>
      <c r="I174" s="6">
        <v>100</v>
      </c>
      <c r="J174" s="6">
        <f>SUM(H174:I174)</f>
        <v>1315</v>
      </c>
      <c r="K174" s="1"/>
    </row>
    <row r="175" spans="1:11" ht="12.75">
      <c r="A175" s="1"/>
      <c r="B175" s="5"/>
      <c r="C175" s="1"/>
      <c r="D175" s="1"/>
      <c r="E175" s="1"/>
      <c r="F175" s="1"/>
      <c r="G175" s="1"/>
      <c r="H175" s="6"/>
      <c r="I175" s="6"/>
      <c r="J175" s="6"/>
      <c r="K175" s="1"/>
    </row>
    <row r="176" spans="1:11" ht="12.75">
      <c r="A176" s="1"/>
      <c r="B176" s="5"/>
      <c r="C176" s="1"/>
      <c r="D176" s="1"/>
      <c r="E176" s="1"/>
      <c r="F176" s="1"/>
      <c r="G176" s="1"/>
      <c r="H176" s="6"/>
      <c r="I176" s="6"/>
      <c r="J176" s="6"/>
      <c r="K176" s="1"/>
    </row>
    <row r="177" spans="1:11" ht="12.75">
      <c r="A177" s="69" t="s">
        <v>347</v>
      </c>
      <c r="B177" s="68"/>
      <c r="C177" s="68"/>
      <c r="D177" s="68"/>
      <c r="E177" s="68"/>
      <c r="F177" s="68"/>
      <c r="G177" s="68"/>
      <c r="H177" s="70">
        <v>133976</v>
      </c>
      <c r="I177" s="70">
        <f>SUM(I179:I181)</f>
        <v>-8066</v>
      </c>
      <c r="J177" s="70">
        <f>SUM(H177:I177)</f>
        <v>125910</v>
      </c>
      <c r="K177" s="1"/>
    </row>
    <row r="178" spans="1:11" ht="12.75">
      <c r="A178" s="19">
        <v>821005</v>
      </c>
      <c r="B178" s="2" t="s">
        <v>344</v>
      </c>
      <c r="C178" s="1"/>
      <c r="D178" s="1"/>
      <c r="E178" s="1"/>
      <c r="F178" s="1"/>
      <c r="G178" s="1"/>
      <c r="H178" s="6"/>
      <c r="I178" s="6"/>
      <c r="J178" s="6"/>
      <c r="K178" s="1"/>
    </row>
    <row r="179" spans="1:11" ht="12.75">
      <c r="A179" s="1"/>
      <c r="B179" s="5" t="s">
        <v>345</v>
      </c>
      <c r="C179" s="1"/>
      <c r="D179" s="1"/>
      <c r="E179" s="1"/>
      <c r="F179" s="1"/>
      <c r="G179" s="1"/>
      <c r="H179" s="6">
        <v>4666</v>
      </c>
      <c r="I179" s="6">
        <v>-4666</v>
      </c>
      <c r="J179" s="6">
        <f>SUM(H179:I179)</f>
        <v>0</v>
      </c>
      <c r="K179" s="1"/>
    </row>
    <row r="180" spans="1:11" ht="12.75">
      <c r="A180" s="1"/>
      <c r="B180" s="5" t="s">
        <v>322</v>
      </c>
      <c r="C180" s="1"/>
      <c r="D180" s="1"/>
      <c r="E180" s="1"/>
      <c r="F180" s="1"/>
      <c r="G180" s="1"/>
      <c r="H180" s="6">
        <v>3799</v>
      </c>
      <c r="I180" s="6">
        <v>-1900</v>
      </c>
      <c r="J180" s="6">
        <f>SUM(H180:I180)</f>
        <v>1899</v>
      </c>
      <c r="K180" s="1"/>
    </row>
    <row r="181" spans="1:11" ht="12.75">
      <c r="A181" s="1"/>
      <c r="B181" s="5" t="s">
        <v>346</v>
      </c>
      <c r="C181" s="1"/>
      <c r="D181" s="1"/>
      <c r="E181" s="1"/>
      <c r="F181" s="1"/>
      <c r="G181" s="1"/>
      <c r="H181" s="6">
        <v>114000</v>
      </c>
      <c r="I181" s="6">
        <v>-1500</v>
      </c>
      <c r="J181" s="6">
        <f>SUM(H181:I181)</f>
        <v>112500</v>
      </c>
      <c r="K181" s="1"/>
    </row>
    <row r="182" spans="1:11" ht="12.75">
      <c r="A182" s="1"/>
      <c r="B182" s="2" t="s">
        <v>348</v>
      </c>
      <c r="C182" s="1"/>
      <c r="D182" s="1"/>
      <c r="E182" s="1"/>
      <c r="F182" s="1"/>
      <c r="G182" s="1"/>
      <c r="H182" s="6"/>
      <c r="I182" s="6"/>
      <c r="J182" s="6"/>
      <c r="K182" s="1"/>
    </row>
    <row r="183" spans="1:11" ht="12.75">
      <c r="A183" s="1"/>
      <c r="B183" s="2" t="s">
        <v>349</v>
      </c>
      <c r="C183" s="1"/>
      <c r="D183" s="1"/>
      <c r="E183" s="1"/>
      <c r="F183" s="1"/>
      <c r="G183" s="1"/>
      <c r="H183" s="6"/>
      <c r="I183" s="6"/>
      <c r="J183" s="6"/>
      <c r="K183" s="1"/>
    </row>
    <row r="184" spans="1:11" ht="12.75">
      <c r="A184" s="1"/>
      <c r="B184" s="1" t="s">
        <v>351</v>
      </c>
      <c r="C184" s="1"/>
      <c r="D184" s="1"/>
      <c r="E184" s="1"/>
      <c r="F184" s="1"/>
      <c r="G184" s="1"/>
      <c r="H184" s="6"/>
      <c r="I184" s="6"/>
      <c r="J184" s="6"/>
      <c r="K184" s="1"/>
    </row>
    <row r="185" spans="1:11" ht="12.75">
      <c r="A185" s="1"/>
      <c r="B185" s="1" t="s">
        <v>350</v>
      </c>
      <c r="C185" s="1"/>
      <c r="D185" s="1"/>
      <c r="E185" s="1"/>
      <c r="F185" s="1"/>
      <c r="G185" s="1"/>
      <c r="H185" s="6"/>
      <c r="I185" s="6"/>
      <c r="J185" s="6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6"/>
      <c r="I186" s="6"/>
      <c r="J186" s="6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6"/>
      <c r="I187" s="6"/>
      <c r="J187" s="6"/>
      <c r="K187" s="1"/>
    </row>
    <row r="188" spans="1:11" ht="15">
      <c r="A188" s="21" t="s">
        <v>28</v>
      </c>
      <c r="B188" s="21" t="s">
        <v>29</v>
      </c>
      <c r="C188" s="21"/>
      <c r="D188" s="21"/>
      <c r="E188" s="21"/>
      <c r="F188" s="21"/>
      <c r="G188" s="21"/>
      <c r="H188" s="22">
        <v>378298</v>
      </c>
      <c r="I188" s="22">
        <f>SUM(I189:I212)</f>
        <v>7191</v>
      </c>
      <c r="J188" s="22">
        <f>SUM(H188:I188)</f>
        <v>385489</v>
      </c>
      <c r="K188" s="27"/>
    </row>
    <row r="189" spans="1:11" ht="12.75">
      <c r="A189" s="24">
        <v>711001</v>
      </c>
      <c r="B189" s="1" t="s">
        <v>217</v>
      </c>
      <c r="C189" s="1"/>
      <c r="D189" s="1"/>
      <c r="E189" s="1"/>
      <c r="F189" s="1"/>
      <c r="G189" s="1"/>
      <c r="H189" s="6"/>
      <c r="I189" s="6"/>
      <c r="J189" s="6"/>
      <c r="K189" s="25"/>
    </row>
    <row r="190" spans="1:11" ht="12.75">
      <c r="A190" s="24"/>
      <c r="B190" s="5" t="s">
        <v>218</v>
      </c>
      <c r="C190" s="1"/>
      <c r="D190" s="1"/>
      <c r="E190" s="1"/>
      <c r="F190" s="1"/>
      <c r="G190" s="1"/>
      <c r="H190" s="6">
        <v>0</v>
      </c>
      <c r="I190" s="6">
        <v>1000</v>
      </c>
      <c r="J190" s="6">
        <f>SUM(H190:I190)</f>
        <v>1000</v>
      </c>
      <c r="K190" s="25"/>
    </row>
    <row r="191" spans="1:11" ht="12.75">
      <c r="A191" s="24"/>
      <c r="B191" s="1" t="s">
        <v>219</v>
      </c>
      <c r="C191" s="1"/>
      <c r="D191" s="1"/>
      <c r="E191" s="1"/>
      <c r="F191" s="1"/>
      <c r="G191" s="1"/>
      <c r="H191" s="6"/>
      <c r="I191" s="6"/>
      <c r="J191" s="6"/>
      <c r="K191" s="25"/>
    </row>
    <row r="192" spans="1:11" ht="12.75">
      <c r="A192" s="24"/>
      <c r="B192" s="1"/>
      <c r="C192" s="1"/>
      <c r="D192" s="1"/>
      <c r="E192" s="1"/>
      <c r="F192" s="1"/>
      <c r="G192" s="1"/>
      <c r="H192" s="6"/>
      <c r="I192" s="6"/>
      <c r="J192" s="6"/>
      <c r="K192" s="25"/>
    </row>
    <row r="193" spans="1:11" ht="12.75">
      <c r="A193" s="37">
        <v>716</v>
      </c>
      <c r="B193" s="1" t="s">
        <v>30</v>
      </c>
      <c r="C193" s="1"/>
      <c r="D193" s="1"/>
      <c r="E193" s="1"/>
      <c r="F193" s="1"/>
      <c r="G193" s="1"/>
      <c r="H193" s="6"/>
      <c r="I193" s="6"/>
      <c r="J193" s="6"/>
      <c r="K193" s="1"/>
    </row>
    <row r="194" spans="1:11" ht="12.75">
      <c r="A194" s="37"/>
      <c r="B194" s="5" t="s">
        <v>399</v>
      </c>
      <c r="C194" s="1"/>
      <c r="D194" s="1"/>
      <c r="E194" s="1"/>
      <c r="F194" s="1"/>
      <c r="G194" s="1"/>
      <c r="H194" s="6">
        <v>100</v>
      </c>
      <c r="I194" s="6">
        <v>1370</v>
      </c>
      <c r="J194" s="6">
        <f>SUM(H194:I194)</f>
        <v>1470</v>
      </c>
      <c r="K194" s="1"/>
    </row>
    <row r="195" spans="1:11" ht="12.75">
      <c r="A195" s="37"/>
      <c r="B195" s="5" t="s">
        <v>398</v>
      </c>
      <c r="C195" s="1"/>
      <c r="D195" s="1"/>
      <c r="E195" s="1"/>
      <c r="F195" s="1"/>
      <c r="G195" s="1"/>
      <c r="H195" s="6">
        <v>130</v>
      </c>
      <c r="I195" s="6">
        <v>1008</v>
      </c>
      <c r="J195" s="6">
        <f>SUM(H195:I195)</f>
        <v>1138</v>
      </c>
      <c r="K195" s="1"/>
    </row>
    <row r="196" spans="1:11" ht="12.75">
      <c r="A196" s="37"/>
      <c r="B196" s="1" t="s">
        <v>396</v>
      </c>
      <c r="C196" s="1"/>
      <c r="D196" s="1"/>
      <c r="E196" s="1"/>
      <c r="F196" s="1"/>
      <c r="G196" s="1"/>
      <c r="H196" s="6"/>
      <c r="I196" s="6"/>
      <c r="J196" s="6"/>
      <c r="K196" s="1"/>
    </row>
    <row r="197" spans="1:11" ht="12.75">
      <c r="A197" s="37"/>
      <c r="B197" s="5"/>
      <c r="C197" s="1"/>
      <c r="D197" s="1"/>
      <c r="E197" s="1"/>
      <c r="F197" s="1"/>
      <c r="G197" s="1"/>
      <c r="H197" s="6"/>
      <c r="I197" s="6"/>
      <c r="J197" s="6"/>
      <c r="K197" s="1"/>
    </row>
    <row r="198" spans="1:11" ht="12.75">
      <c r="A198" s="37"/>
      <c r="B198" s="5" t="s">
        <v>214</v>
      </c>
      <c r="C198" s="1"/>
      <c r="D198" s="1"/>
      <c r="E198" s="1"/>
      <c r="F198" s="1"/>
      <c r="G198" s="1"/>
      <c r="H198" s="11">
        <v>0</v>
      </c>
      <c r="I198" s="11">
        <v>450</v>
      </c>
      <c r="J198" s="11">
        <f>SUM(H198:I198)</f>
        <v>450</v>
      </c>
      <c r="K198" s="1"/>
    </row>
    <row r="199" spans="1:11" ht="12.75">
      <c r="A199" s="37"/>
      <c r="B199" s="5"/>
      <c r="C199" s="1"/>
      <c r="D199" s="1"/>
      <c r="E199" s="1"/>
      <c r="F199" s="1"/>
      <c r="G199" s="1"/>
      <c r="H199" s="11"/>
      <c r="I199" s="11"/>
      <c r="J199" s="11"/>
      <c r="K199" s="1"/>
    </row>
    <row r="200" spans="1:11" ht="12.75">
      <c r="A200" s="37"/>
      <c r="B200" s="72" t="s">
        <v>215</v>
      </c>
      <c r="C200" s="1"/>
      <c r="D200" s="1"/>
      <c r="E200" s="1"/>
      <c r="F200" s="1"/>
      <c r="G200" s="1"/>
      <c r="H200" s="6">
        <v>0</v>
      </c>
      <c r="I200" s="6">
        <v>30</v>
      </c>
      <c r="J200" s="6">
        <f>SUM(H200:I200)</f>
        <v>30</v>
      </c>
      <c r="K200" s="1"/>
    </row>
    <row r="201" spans="1:11" ht="12.75">
      <c r="A201" s="37"/>
      <c r="B201" s="33" t="s">
        <v>216</v>
      </c>
      <c r="C201" s="1"/>
      <c r="D201" s="1"/>
      <c r="E201" s="1"/>
      <c r="F201" s="1"/>
      <c r="G201" s="1"/>
      <c r="H201" s="6"/>
      <c r="I201" s="6"/>
      <c r="J201" s="6"/>
      <c r="K201" s="1"/>
    </row>
    <row r="202" spans="1:11" ht="12.75">
      <c r="A202" s="37"/>
      <c r="B202" s="33"/>
      <c r="C202" s="1"/>
      <c r="D202" s="1"/>
      <c r="E202" s="1"/>
      <c r="F202" s="1"/>
      <c r="G202" s="1"/>
      <c r="H202" s="6"/>
      <c r="I202" s="6"/>
      <c r="J202" s="6"/>
      <c r="K202" s="1"/>
    </row>
    <row r="203" spans="1:11" ht="12.75">
      <c r="A203" s="37"/>
      <c r="B203" s="33"/>
      <c r="C203" s="1"/>
      <c r="D203" s="1"/>
      <c r="E203" s="1"/>
      <c r="F203" s="1"/>
      <c r="G203" s="1"/>
      <c r="H203" s="6"/>
      <c r="I203" s="6"/>
      <c r="J203" s="6"/>
      <c r="K203" s="1"/>
    </row>
    <row r="204" spans="1:11" ht="12.75">
      <c r="A204" s="37"/>
      <c r="B204" s="33"/>
      <c r="C204" s="1"/>
      <c r="D204" s="1"/>
      <c r="E204" s="1"/>
      <c r="F204" s="1"/>
      <c r="G204" s="1"/>
      <c r="H204" s="6"/>
      <c r="I204" s="6"/>
      <c r="J204" s="6"/>
      <c r="K204" s="1"/>
    </row>
    <row r="205" spans="1:11" ht="12.75">
      <c r="A205" s="37"/>
      <c r="B205" s="33"/>
      <c r="C205" s="1"/>
      <c r="D205" s="1"/>
      <c r="E205" s="1"/>
      <c r="F205" s="1"/>
      <c r="G205" s="1"/>
      <c r="H205" s="6"/>
      <c r="I205" s="6"/>
      <c r="J205" s="6"/>
      <c r="K205" s="1"/>
    </row>
    <row r="206" spans="1:11" ht="12.75">
      <c r="A206" s="37"/>
      <c r="B206" s="1"/>
      <c r="C206" s="1"/>
      <c r="D206" s="1"/>
      <c r="E206" s="1"/>
      <c r="F206" s="1"/>
      <c r="G206" s="1"/>
      <c r="H206" s="80" t="s">
        <v>11</v>
      </c>
      <c r="I206" s="80" t="s">
        <v>12</v>
      </c>
      <c r="J206" s="80" t="s">
        <v>11</v>
      </c>
      <c r="K206" s="1"/>
    </row>
    <row r="207" spans="1:11" ht="12.75">
      <c r="A207" s="19"/>
      <c r="B207" s="1"/>
      <c r="C207" s="1"/>
      <c r="D207" s="1"/>
      <c r="E207" s="1"/>
      <c r="F207" s="1"/>
      <c r="G207" s="1"/>
      <c r="H207" s="80" t="s">
        <v>129</v>
      </c>
      <c r="I207" s="80" t="s">
        <v>130</v>
      </c>
      <c r="J207" s="80" t="s">
        <v>131</v>
      </c>
      <c r="K207" s="1"/>
    </row>
    <row r="208" spans="1:11" ht="12.75">
      <c r="A208" s="24">
        <v>717002</v>
      </c>
      <c r="B208" s="25" t="s">
        <v>243</v>
      </c>
      <c r="C208" s="1"/>
      <c r="D208" s="1"/>
      <c r="E208" s="1"/>
      <c r="F208" s="1"/>
      <c r="G208" s="1"/>
      <c r="H208" s="6"/>
      <c r="I208" s="6"/>
      <c r="J208" s="6"/>
      <c r="K208" s="1"/>
    </row>
    <row r="209" spans="2:11" ht="12.75">
      <c r="B209" s="5" t="s">
        <v>314</v>
      </c>
      <c r="C209" s="1"/>
      <c r="D209" s="1"/>
      <c r="E209" s="1"/>
      <c r="F209" s="1"/>
      <c r="G209" s="1"/>
      <c r="H209" s="6">
        <v>0</v>
      </c>
      <c r="I209" s="6">
        <v>3000</v>
      </c>
      <c r="J209" s="6">
        <f>SUM(H209:I209)</f>
        <v>3000</v>
      </c>
      <c r="K209" s="1"/>
    </row>
    <row r="210" spans="1:11" ht="12.75">
      <c r="A210" s="19"/>
      <c r="B210" s="1" t="s">
        <v>483</v>
      </c>
      <c r="C210" s="1"/>
      <c r="D210" s="1"/>
      <c r="E210" s="1"/>
      <c r="F210" s="1"/>
      <c r="G210" s="1"/>
      <c r="H210" s="6"/>
      <c r="I210" s="6"/>
      <c r="J210" s="6"/>
      <c r="K210" s="6"/>
    </row>
    <row r="211" spans="1:11" ht="12.75">
      <c r="A211" s="19"/>
      <c r="B211" s="1" t="s">
        <v>393</v>
      </c>
      <c r="C211" s="1"/>
      <c r="D211" s="1"/>
      <c r="E211" s="1"/>
      <c r="F211" s="1"/>
      <c r="G211" s="1"/>
      <c r="H211" s="6"/>
      <c r="I211" s="6"/>
      <c r="J211" s="6"/>
      <c r="K211" s="1"/>
    </row>
    <row r="212" spans="1:11" ht="12.75">
      <c r="A212" s="19"/>
      <c r="B212" s="36" t="s">
        <v>324</v>
      </c>
      <c r="C212" s="25"/>
      <c r="D212" s="25"/>
      <c r="E212" s="25"/>
      <c r="F212" s="25"/>
      <c r="G212" s="25"/>
      <c r="H212" s="26">
        <v>0</v>
      </c>
      <c r="I212" s="26">
        <v>333</v>
      </c>
      <c r="J212" s="26">
        <f>SUM(H212:I212)</f>
        <v>333</v>
      </c>
      <c r="K212" s="1"/>
    </row>
    <row r="213" spans="1:11" ht="12.75">
      <c r="A213" s="19"/>
      <c r="B213" s="1"/>
      <c r="C213" s="1"/>
      <c r="D213" s="1"/>
      <c r="E213" s="1"/>
      <c r="F213" s="1"/>
      <c r="G213" s="1"/>
      <c r="H213" s="11"/>
      <c r="I213" s="11"/>
      <c r="J213" s="11"/>
      <c r="K213" s="1"/>
    </row>
    <row r="214" spans="1:11" ht="12.75">
      <c r="A214" s="19"/>
      <c r="B214" s="1"/>
      <c r="C214" s="1"/>
      <c r="D214" s="1"/>
      <c r="E214" s="1"/>
      <c r="F214" s="1"/>
      <c r="G214" s="1"/>
      <c r="H214" s="6"/>
      <c r="I214" s="6"/>
      <c r="J214" s="6"/>
      <c r="K214" s="1"/>
    </row>
    <row r="215" spans="1:11" ht="15">
      <c r="A215" s="20" t="s">
        <v>32</v>
      </c>
      <c r="B215" s="21" t="s">
        <v>33</v>
      </c>
      <c r="C215" s="21"/>
      <c r="D215" s="21"/>
      <c r="E215" s="21"/>
      <c r="F215" s="21"/>
      <c r="G215" s="21"/>
      <c r="H215" s="22">
        <v>83062</v>
      </c>
      <c r="I215" s="22">
        <f>SUM(I216:I231)</f>
        <v>3342</v>
      </c>
      <c r="J215" s="22">
        <f>SUM(H215:I215)</f>
        <v>86404</v>
      </c>
      <c r="K215" s="27"/>
    </row>
    <row r="216" spans="1:11" ht="12.75">
      <c r="A216" s="24">
        <v>644001</v>
      </c>
      <c r="B216" s="25" t="s">
        <v>231</v>
      </c>
      <c r="C216" s="25"/>
      <c r="D216" s="25"/>
      <c r="E216" s="25"/>
      <c r="F216" s="25"/>
      <c r="G216" s="25"/>
      <c r="H216" s="26">
        <v>14500</v>
      </c>
      <c r="I216" s="26">
        <v>2089</v>
      </c>
      <c r="J216" s="26">
        <f>SUM(H216:I216)</f>
        <v>16589</v>
      </c>
      <c r="K216" s="25"/>
    </row>
    <row r="217" spans="1:11" ht="12.75">
      <c r="A217" s="24"/>
      <c r="B217" s="36" t="s">
        <v>232</v>
      </c>
      <c r="C217" s="25"/>
      <c r="D217" s="25"/>
      <c r="E217" s="25"/>
      <c r="F217" s="25"/>
      <c r="G217" s="25"/>
      <c r="H217" s="26"/>
      <c r="I217" s="26"/>
      <c r="J217" s="26"/>
      <c r="K217" s="25"/>
    </row>
    <row r="218" spans="1:11" ht="12.75">
      <c r="A218" s="24"/>
      <c r="B218" s="25" t="s">
        <v>489</v>
      </c>
      <c r="C218" s="25"/>
      <c r="D218" s="25"/>
      <c r="E218" s="25"/>
      <c r="F218" s="25"/>
      <c r="G218" s="25"/>
      <c r="H218" s="26"/>
      <c r="I218" s="26"/>
      <c r="J218" s="26"/>
      <c r="K218" s="25"/>
    </row>
    <row r="219" spans="1:11" ht="12.75">
      <c r="A219" s="24"/>
      <c r="B219" s="25"/>
      <c r="C219" s="25"/>
      <c r="D219" s="25"/>
      <c r="E219" s="25"/>
      <c r="F219" s="25"/>
      <c r="G219" s="25"/>
      <c r="H219" s="26"/>
      <c r="I219" s="26"/>
      <c r="J219" s="26"/>
      <c r="K219" s="25"/>
    </row>
    <row r="220" spans="1:11" ht="12.75">
      <c r="A220" s="24">
        <v>716</v>
      </c>
      <c r="B220" s="1" t="s">
        <v>30</v>
      </c>
      <c r="C220" s="25"/>
      <c r="D220" s="25"/>
      <c r="E220" s="25"/>
      <c r="F220" s="25"/>
      <c r="G220" s="25"/>
      <c r="H220" s="26"/>
      <c r="I220" s="26"/>
      <c r="J220" s="26"/>
      <c r="K220" s="25"/>
    </row>
    <row r="221" spans="1:11" ht="12.75">
      <c r="A221" s="24"/>
      <c r="B221" s="5" t="s">
        <v>210</v>
      </c>
      <c r="C221" s="25"/>
      <c r="D221" s="25"/>
      <c r="E221" s="25"/>
      <c r="F221" s="25"/>
      <c r="G221" s="25"/>
      <c r="H221" s="26">
        <v>350</v>
      </c>
      <c r="I221" s="6">
        <v>-350</v>
      </c>
      <c r="J221" s="6">
        <f>SUM(H221:I221)</f>
        <v>0</v>
      </c>
      <c r="K221" s="25"/>
    </row>
    <row r="222" spans="1:11" ht="12.75">
      <c r="A222" s="24"/>
      <c r="B222" s="64" t="s">
        <v>408</v>
      </c>
      <c r="C222" s="25"/>
      <c r="D222" s="25"/>
      <c r="E222" s="25"/>
      <c r="F222" s="25"/>
      <c r="G222" s="25"/>
      <c r="H222" s="26"/>
      <c r="I222" s="6"/>
      <c r="J222" s="6"/>
      <c r="K222" s="25"/>
    </row>
    <row r="223" spans="1:11" ht="12.75">
      <c r="A223" s="24"/>
      <c r="B223" s="5"/>
      <c r="C223" s="25"/>
      <c r="D223" s="25"/>
      <c r="E223" s="25"/>
      <c r="F223" s="25"/>
      <c r="G223" s="25"/>
      <c r="H223" s="26"/>
      <c r="I223" s="6"/>
      <c r="J223" s="6"/>
      <c r="K223" s="25"/>
    </row>
    <row r="224" spans="1:11" ht="12.75">
      <c r="A224" s="19">
        <v>717001</v>
      </c>
      <c r="B224" s="1" t="s">
        <v>31</v>
      </c>
      <c r="C224" s="1"/>
      <c r="D224" s="1"/>
      <c r="E224" s="1"/>
      <c r="F224" s="1"/>
      <c r="G224" s="1"/>
      <c r="H224" s="6"/>
      <c r="I224" s="6"/>
      <c r="J224" s="6"/>
      <c r="K224" s="1"/>
    </row>
    <row r="225" spans="1:11" ht="12.75">
      <c r="A225" s="19"/>
      <c r="B225" s="5" t="s">
        <v>209</v>
      </c>
      <c r="C225" s="1"/>
      <c r="D225" s="1"/>
      <c r="E225" s="1"/>
      <c r="F225" s="1"/>
      <c r="G225" s="1"/>
      <c r="H225" s="6">
        <v>85</v>
      </c>
      <c r="I225" s="30"/>
      <c r="J225" s="6">
        <f>SUM(H225:I225)</f>
        <v>85</v>
      </c>
      <c r="K225" s="1"/>
    </row>
    <row r="226" spans="1:11" ht="12.75">
      <c r="A226" s="19"/>
      <c r="B226" s="1" t="s">
        <v>430</v>
      </c>
      <c r="H226" s="11"/>
      <c r="I226" s="11"/>
      <c r="J226" s="11"/>
      <c r="K226" s="1"/>
    </row>
    <row r="227" spans="1:11" ht="12.75">
      <c r="A227" s="19"/>
      <c r="B227" s="1"/>
      <c r="C227" s="1"/>
      <c r="D227" s="1"/>
      <c r="E227" s="1"/>
      <c r="F227" s="1"/>
      <c r="G227" s="1"/>
      <c r="H227" s="6"/>
      <c r="I227" s="6"/>
      <c r="J227" s="6"/>
      <c r="K227" s="1"/>
    </row>
    <row r="228" spans="1:11" ht="12.75">
      <c r="A228" s="19"/>
      <c r="B228" s="5" t="s">
        <v>210</v>
      </c>
      <c r="C228" s="1"/>
      <c r="D228" s="1"/>
      <c r="E228" s="1"/>
      <c r="F228" s="1"/>
      <c r="G228" s="1"/>
      <c r="H228" s="6">
        <v>6350</v>
      </c>
      <c r="I228" s="6">
        <f>1253+350</f>
        <v>1603</v>
      </c>
      <c r="J228" s="6">
        <f>SUM(H228:I228)</f>
        <v>7953</v>
      </c>
      <c r="K228" s="1"/>
    </row>
    <row r="229" spans="1:11" ht="12.75">
      <c r="A229" s="19"/>
      <c r="B229" s="2" t="s">
        <v>302</v>
      </c>
      <c r="C229" s="1"/>
      <c r="D229" s="1"/>
      <c r="E229" s="1"/>
      <c r="F229" s="1"/>
      <c r="G229" s="1"/>
      <c r="H229" s="6"/>
      <c r="I229" s="6"/>
      <c r="J229" s="6"/>
      <c r="K229" s="1"/>
    </row>
    <row r="230" spans="1:11" ht="12.75">
      <c r="A230" s="19"/>
      <c r="B230" s="2" t="s">
        <v>303</v>
      </c>
      <c r="C230" s="1"/>
      <c r="D230" s="1"/>
      <c r="E230" s="1"/>
      <c r="F230" s="1"/>
      <c r="G230" s="1"/>
      <c r="H230" s="6"/>
      <c r="I230" s="6"/>
      <c r="J230" s="6"/>
      <c r="K230" s="1"/>
    </row>
    <row r="231" spans="1:11" ht="12.75">
      <c r="A231" s="19"/>
      <c r="B231" s="42" t="s">
        <v>484</v>
      </c>
      <c r="C231" s="1"/>
      <c r="D231" s="1"/>
      <c r="E231" s="1"/>
      <c r="F231" s="1"/>
      <c r="G231" s="1"/>
      <c r="H231" s="6"/>
      <c r="I231" s="6"/>
      <c r="J231" s="6"/>
      <c r="K231" s="1"/>
    </row>
    <row r="232" spans="1:11" ht="12.75">
      <c r="A232" s="19"/>
      <c r="B232" s="2"/>
      <c r="C232" s="1"/>
      <c r="D232" s="1"/>
      <c r="E232" s="1"/>
      <c r="F232" s="1"/>
      <c r="G232" s="1"/>
      <c r="H232" s="6"/>
      <c r="I232" s="6"/>
      <c r="J232" s="6"/>
      <c r="K232" s="1"/>
    </row>
    <row r="233" spans="1:11" ht="12.75">
      <c r="A233" s="19"/>
      <c r="B233" s="1"/>
      <c r="C233" s="1"/>
      <c r="D233" s="1"/>
      <c r="E233" s="1"/>
      <c r="F233" s="1"/>
      <c r="G233" s="1"/>
      <c r="H233" s="6"/>
      <c r="I233" s="6"/>
      <c r="J233" s="6"/>
      <c r="K233" s="1"/>
    </row>
    <row r="234" spans="1:11" ht="15">
      <c r="A234" s="38" t="s">
        <v>35</v>
      </c>
      <c r="B234" s="21" t="s">
        <v>36</v>
      </c>
      <c r="C234" s="21"/>
      <c r="D234" s="21"/>
      <c r="E234" s="21"/>
      <c r="F234" s="21"/>
      <c r="G234" s="21"/>
      <c r="H234" s="22">
        <v>2644</v>
      </c>
      <c r="I234" s="22">
        <f>SUM(I235:I244)</f>
        <v>275</v>
      </c>
      <c r="J234" s="22">
        <f aca="true" t="shared" si="1" ref="J234:J239">SUM(H234:I234)</f>
        <v>2919</v>
      </c>
      <c r="K234" s="27"/>
    </row>
    <row r="235" spans="1:11" ht="12.75">
      <c r="A235" s="73">
        <v>632001</v>
      </c>
      <c r="B235" s="25" t="s">
        <v>224</v>
      </c>
      <c r="C235" s="25"/>
      <c r="D235" s="25"/>
      <c r="E235" s="25"/>
      <c r="F235" s="25"/>
      <c r="G235" s="25"/>
      <c r="H235" s="26"/>
      <c r="I235" s="26"/>
      <c r="J235" s="26"/>
      <c r="K235" s="25"/>
    </row>
    <row r="236" spans="1:11" ht="12.75">
      <c r="A236" s="39"/>
      <c r="B236" s="36" t="s">
        <v>228</v>
      </c>
      <c r="C236" s="25"/>
      <c r="D236" s="25"/>
      <c r="E236" s="25"/>
      <c r="F236" s="25"/>
      <c r="G236" s="25"/>
      <c r="H236" s="26">
        <v>0</v>
      </c>
      <c r="I236" s="26">
        <v>2</v>
      </c>
      <c r="J236" s="26">
        <f t="shared" si="1"/>
        <v>2</v>
      </c>
      <c r="K236" s="25"/>
    </row>
    <row r="237" spans="1:11" ht="12.75">
      <c r="A237" s="39"/>
      <c r="B237" s="36" t="s">
        <v>225</v>
      </c>
      <c r="C237" s="25"/>
      <c r="D237" s="25"/>
      <c r="E237" s="25"/>
      <c r="F237" s="25"/>
      <c r="G237" s="25"/>
      <c r="H237" s="26">
        <v>0</v>
      </c>
      <c r="I237" s="26">
        <v>6</v>
      </c>
      <c r="J237" s="26">
        <f t="shared" si="1"/>
        <v>6</v>
      </c>
      <c r="K237" s="25"/>
    </row>
    <row r="238" spans="1:11" ht="12.75">
      <c r="A238" s="39"/>
      <c r="B238" s="36" t="s">
        <v>226</v>
      </c>
      <c r="C238" s="25"/>
      <c r="D238" s="25"/>
      <c r="E238" s="25"/>
      <c r="F238" s="25"/>
      <c r="G238" s="25"/>
      <c r="H238" s="26">
        <v>0</v>
      </c>
      <c r="I238" s="26">
        <v>2</v>
      </c>
      <c r="J238" s="26">
        <f t="shared" si="1"/>
        <v>2</v>
      </c>
      <c r="K238" s="25"/>
    </row>
    <row r="239" spans="1:11" ht="12.75">
      <c r="A239" s="39"/>
      <c r="B239" s="36" t="s">
        <v>227</v>
      </c>
      <c r="C239" s="25"/>
      <c r="D239" s="25"/>
      <c r="E239" s="25"/>
      <c r="F239" s="25"/>
      <c r="G239" s="25"/>
      <c r="H239" s="26">
        <v>0</v>
      </c>
      <c r="I239" s="26">
        <v>15</v>
      </c>
      <c r="J239" s="26">
        <f t="shared" si="1"/>
        <v>15</v>
      </c>
      <c r="K239" s="25"/>
    </row>
    <row r="240" spans="1:11" ht="12.75">
      <c r="A240" s="39"/>
      <c r="B240" s="25" t="s">
        <v>229</v>
      </c>
      <c r="C240" s="25"/>
      <c r="D240" s="25"/>
      <c r="E240" s="25"/>
      <c r="F240" s="25"/>
      <c r="G240" s="25"/>
      <c r="H240" s="26"/>
      <c r="I240" s="26"/>
      <c r="J240" s="26"/>
      <c r="K240" s="25"/>
    </row>
    <row r="241" spans="1:11" ht="12.75">
      <c r="A241" s="39"/>
      <c r="B241" s="25" t="s">
        <v>230</v>
      </c>
      <c r="C241" s="25"/>
      <c r="D241" s="25"/>
      <c r="E241" s="25"/>
      <c r="F241" s="25"/>
      <c r="G241" s="25"/>
      <c r="H241" s="26"/>
      <c r="I241" s="26"/>
      <c r="J241" s="26"/>
      <c r="K241" s="25"/>
    </row>
    <row r="242" spans="1:11" ht="12.75">
      <c r="A242" s="19"/>
      <c r="B242" s="1" t="s">
        <v>401</v>
      </c>
      <c r="C242" s="1"/>
      <c r="D242" s="1"/>
      <c r="E242" s="1"/>
      <c r="F242" s="1"/>
      <c r="G242" s="1"/>
      <c r="H242" s="6"/>
      <c r="I242" s="6"/>
      <c r="J242" s="6"/>
      <c r="K242" s="1"/>
    </row>
    <row r="243" spans="1:11" ht="12.75">
      <c r="A243" s="19"/>
      <c r="B243" s="1"/>
      <c r="C243" s="1"/>
      <c r="D243" s="1"/>
      <c r="E243" s="1"/>
      <c r="F243" s="1"/>
      <c r="G243" s="1"/>
      <c r="H243" s="6"/>
      <c r="I243" s="6"/>
      <c r="J243" s="6"/>
      <c r="K243" s="1"/>
    </row>
    <row r="244" spans="1:11" ht="12.75">
      <c r="A244" s="19">
        <v>713004</v>
      </c>
      <c r="B244" s="1" t="s">
        <v>409</v>
      </c>
      <c r="C244" s="1"/>
      <c r="D244" s="1"/>
      <c r="E244" s="1"/>
      <c r="F244" s="1"/>
      <c r="G244" s="1"/>
      <c r="H244" s="6">
        <v>1032</v>
      </c>
      <c r="I244" s="6">
        <v>250</v>
      </c>
      <c r="J244" s="6">
        <f>SUM(H244:I244)</f>
        <v>1282</v>
      </c>
      <c r="K244" s="1"/>
    </row>
    <row r="245" spans="1:11" ht="12.75">
      <c r="A245" s="19"/>
      <c r="B245" s="1" t="s">
        <v>286</v>
      </c>
      <c r="C245" s="1"/>
      <c r="D245" s="1"/>
      <c r="E245" s="1"/>
      <c r="F245" s="1"/>
      <c r="G245" s="1"/>
      <c r="H245" s="6"/>
      <c r="I245" s="6"/>
      <c r="J245" s="6"/>
      <c r="K245" s="1"/>
    </row>
    <row r="246" spans="1:11" ht="12.75">
      <c r="A246" s="19"/>
      <c r="B246" s="1"/>
      <c r="C246" s="1"/>
      <c r="D246" s="1"/>
      <c r="E246" s="1"/>
      <c r="F246" s="1"/>
      <c r="G246" s="1"/>
      <c r="H246" s="80"/>
      <c r="I246" s="80"/>
      <c r="J246" s="80"/>
      <c r="K246" s="1"/>
    </row>
    <row r="247" spans="1:11" ht="12.75">
      <c r="A247" s="19"/>
      <c r="B247" s="1"/>
      <c r="C247" s="1"/>
      <c r="D247" s="1"/>
      <c r="E247" s="1"/>
      <c r="F247" s="1"/>
      <c r="G247" s="1"/>
      <c r="H247" s="80"/>
      <c r="I247" s="80"/>
      <c r="J247" s="80"/>
      <c r="K247" s="1"/>
    </row>
    <row r="248" spans="1:11" ht="15">
      <c r="A248" s="20" t="s">
        <v>37</v>
      </c>
      <c r="B248" s="21" t="s">
        <v>38</v>
      </c>
      <c r="C248" s="21"/>
      <c r="D248" s="21"/>
      <c r="E248" s="21"/>
      <c r="F248" s="21"/>
      <c r="G248" s="21"/>
      <c r="H248" s="22">
        <v>43594</v>
      </c>
      <c r="I248" s="22">
        <f>SUM(I250)</f>
        <v>25</v>
      </c>
      <c r="J248" s="22">
        <f>SUM(H248:I248)</f>
        <v>43619</v>
      </c>
      <c r="K248" s="27"/>
    </row>
    <row r="249" spans="1:11" ht="12.75">
      <c r="A249" s="19">
        <v>642002</v>
      </c>
      <c r="B249" s="17" t="s">
        <v>138</v>
      </c>
      <c r="C249" s="1"/>
      <c r="D249" s="1"/>
      <c r="E249" s="1"/>
      <c r="F249" s="1"/>
      <c r="G249" s="1"/>
      <c r="H249" s="6"/>
      <c r="I249" s="6"/>
      <c r="J249" s="6"/>
      <c r="K249" s="1"/>
    </row>
    <row r="250" spans="1:11" ht="12.75">
      <c r="A250" s="19"/>
      <c r="B250" s="5" t="s">
        <v>402</v>
      </c>
      <c r="C250" s="1"/>
      <c r="D250" s="1"/>
      <c r="E250" s="1"/>
      <c r="F250" s="1"/>
      <c r="G250" s="1"/>
      <c r="H250" s="11"/>
      <c r="I250" s="11">
        <v>25</v>
      </c>
      <c r="J250" s="11"/>
      <c r="K250" s="1"/>
    </row>
    <row r="251" spans="1:11" ht="12.75">
      <c r="A251" s="19"/>
      <c r="B251" s="1"/>
      <c r="C251" s="1"/>
      <c r="D251" s="1"/>
      <c r="E251" s="1"/>
      <c r="F251" s="1"/>
      <c r="G251" s="1"/>
      <c r="H251" s="6"/>
      <c r="I251" s="6"/>
      <c r="J251" s="6"/>
      <c r="K251" s="1"/>
    </row>
    <row r="252" spans="1:11" ht="12.75">
      <c r="A252" s="19"/>
      <c r="B252" s="1"/>
      <c r="C252" s="1"/>
      <c r="D252" s="1"/>
      <c r="E252" s="1"/>
      <c r="F252" s="1"/>
      <c r="G252" s="1"/>
      <c r="H252" s="6"/>
      <c r="I252" s="6"/>
      <c r="J252" s="6"/>
      <c r="K252" s="1"/>
    </row>
    <row r="253" spans="1:11" ht="15">
      <c r="A253" s="20" t="s">
        <v>205</v>
      </c>
      <c r="B253" s="21" t="s">
        <v>206</v>
      </c>
      <c r="C253" s="21"/>
      <c r="D253" s="21"/>
      <c r="E253" s="21"/>
      <c r="F253" s="21"/>
      <c r="G253" s="21"/>
      <c r="H253" s="22">
        <v>21782</v>
      </c>
      <c r="I253" s="22">
        <f>SUM(I255)</f>
        <v>274</v>
      </c>
      <c r="J253" s="22">
        <f>SUM(H253:I253)</f>
        <v>22056</v>
      </c>
      <c r="K253" s="1"/>
    </row>
    <row r="254" spans="1:11" ht="12.75">
      <c r="A254" s="19">
        <v>637004</v>
      </c>
      <c r="B254" s="1" t="s">
        <v>207</v>
      </c>
      <c r="C254" s="1"/>
      <c r="D254" s="1"/>
      <c r="E254" s="1"/>
      <c r="F254" s="1"/>
      <c r="G254" s="1"/>
      <c r="H254" s="6"/>
      <c r="I254" s="6"/>
      <c r="J254" s="6"/>
      <c r="K254" s="1"/>
    </row>
    <row r="255" spans="1:11" ht="12.75">
      <c r="A255" s="19"/>
      <c r="B255" s="5" t="s">
        <v>208</v>
      </c>
      <c r="C255" s="1"/>
      <c r="D255" s="1"/>
      <c r="E255" s="1"/>
      <c r="F255" s="1"/>
      <c r="G255" s="1"/>
      <c r="H255" s="6">
        <v>408</v>
      </c>
      <c r="I255" s="6">
        <v>274</v>
      </c>
      <c r="J255" s="6">
        <f>SUM(H255:I255)</f>
        <v>682</v>
      </c>
      <c r="K255" s="1"/>
    </row>
    <row r="256" spans="1:11" ht="12.75">
      <c r="A256" s="19"/>
      <c r="B256" s="1" t="s">
        <v>299</v>
      </c>
      <c r="C256" s="1"/>
      <c r="D256" s="1"/>
      <c r="E256" s="1"/>
      <c r="F256" s="1"/>
      <c r="G256" s="1"/>
      <c r="H256" s="6"/>
      <c r="I256" s="6"/>
      <c r="J256" s="6"/>
      <c r="K256" s="1"/>
    </row>
    <row r="257" spans="1:11" ht="12.75">
      <c r="A257" s="19"/>
      <c r="B257" s="1" t="s">
        <v>300</v>
      </c>
      <c r="C257" s="1"/>
      <c r="D257" s="1"/>
      <c r="E257" s="1"/>
      <c r="F257" s="1"/>
      <c r="G257" s="1"/>
      <c r="H257" s="6"/>
      <c r="I257" s="6"/>
      <c r="J257" s="6"/>
      <c r="K257" s="1"/>
    </row>
    <row r="258" spans="1:11" ht="12.75">
      <c r="A258" s="19"/>
      <c r="B258" s="1" t="s">
        <v>301</v>
      </c>
      <c r="C258" s="1"/>
      <c r="D258" s="1"/>
      <c r="E258" s="1"/>
      <c r="F258" s="1"/>
      <c r="G258" s="1"/>
      <c r="H258" s="6"/>
      <c r="I258" s="6"/>
      <c r="J258" s="6"/>
      <c r="K258" s="1"/>
    </row>
    <row r="259" spans="1:11" ht="12.75">
      <c r="A259" s="19"/>
      <c r="B259" s="1" t="s">
        <v>487</v>
      </c>
      <c r="C259" s="1"/>
      <c r="D259" s="1"/>
      <c r="E259" s="1"/>
      <c r="F259" s="1"/>
      <c r="G259" s="1"/>
      <c r="H259" s="6"/>
      <c r="I259" s="6"/>
      <c r="J259" s="6"/>
      <c r="K259" s="1"/>
    </row>
    <row r="260" spans="1:11" ht="12.75">
      <c r="A260" s="19"/>
      <c r="B260" s="1"/>
      <c r="C260" s="1"/>
      <c r="D260" s="1"/>
      <c r="E260" s="1"/>
      <c r="F260" s="1"/>
      <c r="G260" s="1"/>
      <c r="H260" s="6"/>
      <c r="I260" s="6"/>
      <c r="J260" s="6"/>
      <c r="K260" s="1"/>
    </row>
    <row r="261" spans="1:11" ht="15">
      <c r="A261" s="20" t="s">
        <v>39</v>
      </c>
      <c r="B261" s="21" t="s">
        <v>40</v>
      </c>
      <c r="C261" s="21"/>
      <c r="D261" s="21"/>
      <c r="E261" s="21"/>
      <c r="F261" s="21"/>
      <c r="G261" s="21"/>
      <c r="H261" s="22">
        <v>9337</v>
      </c>
      <c r="I261" s="22">
        <f>SUM(I262:I273)</f>
        <v>655</v>
      </c>
      <c r="J261" s="22">
        <f>SUM(H261:I261)</f>
        <v>9992</v>
      </c>
      <c r="K261" s="27"/>
    </row>
    <row r="262" spans="1:11" ht="15">
      <c r="A262" s="24">
        <v>632001</v>
      </c>
      <c r="B262" s="25" t="s">
        <v>353</v>
      </c>
      <c r="C262" s="25"/>
      <c r="D262" s="25"/>
      <c r="E262" s="25"/>
      <c r="F262" s="25"/>
      <c r="G262" s="25"/>
      <c r="H262" s="26">
        <v>110</v>
      </c>
      <c r="I262" s="26">
        <v>185</v>
      </c>
      <c r="J262" s="26">
        <f>SUM(H262:I262)</f>
        <v>295</v>
      </c>
      <c r="K262" s="27"/>
    </row>
    <row r="263" spans="1:11" ht="15">
      <c r="A263" s="24"/>
      <c r="B263" s="25" t="s">
        <v>414</v>
      </c>
      <c r="C263" s="25"/>
      <c r="D263" s="25"/>
      <c r="E263" s="25"/>
      <c r="F263" s="25"/>
      <c r="G263" s="25"/>
      <c r="H263" s="26"/>
      <c r="I263" s="26"/>
      <c r="J263" s="26"/>
      <c r="K263" s="27"/>
    </row>
    <row r="264" spans="1:11" ht="15">
      <c r="A264" s="24"/>
      <c r="B264" s="25" t="s">
        <v>415</v>
      </c>
      <c r="C264" s="25"/>
      <c r="D264" s="25"/>
      <c r="E264" s="25"/>
      <c r="F264" s="25"/>
      <c r="G264" s="25"/>
      <c r="H264" s="26"/>
      <c r="I264" s="26"/>
      <c r="J264" s="26"/>
      <c r="K264" s="27"/>
    </row>
    <row r="265" spans="1:11" ht="15">
      <c r="A265" s="24"/>
      <c r="B265" s="25" t="s">
        <v>488</v>
      </c>
      <c r="C265" s="25"/>
      <c r="D265" s="25"/>
      <c r="E265" s="25"/>
      <c r="F265" s="25"/>
      <c r="G265" s="25"/>
      <c r="H265" s="26"/>
      <c r="I265" s="26"/>
      <c r="J265" s="26"/>
      <c r="K265" s="27"/>
    </row>
    <row r="266" spans="1:11" ht="15">
      <c r="A266" s="24"/>
      <c r="B266" s="25"/>
      <c r="C266" s="25"/>
      <c r="D266" s="25"/>
      <c r="E266" s="25"/>
      <c r="F266" s="25"/>
      <c r="G266" s="25"/>
      <c r="H266" s="26"/>
      <c r="I266" s="26"/>
      <c r="J266" s="26"/>
      <c r="K266" s="27"/>
    </row>
    <row r="267" spans="1:11" ht="12.75">
      <c r="A267" s="19">
        <v>717001</v>
      </c>
      <c r="B267" s="1" t="s">
        <v>31</v>
      </c>
      <c r="C267" s="1"/>
      <c r="D267" s="1"/>
      <c r="E267" s="1"/>
      <c r="F267" s="1"/>
      <c r="G267" s="1"/>
      <c r="H267" s="6"/>
      <c r="I267" s="6"/>
      <c r="J267" s="6"/>
      <c r="K267" s="1"/>
    </row>
    <row r="268" spans="1:11" ht="12.75">
      <c r="A268" s="19"/>
      <c r="B268" s="5" t="s">
        <v>315</v>
      </c>
      <c r="C268" s="1"/>
      <c r="D268" s="1"/>
      <c r="E268" s="1"/>
      <c r="F268" s="1"/>
      <c r="G268" s="1"/>
      <c r="H268" s="6">
        <v>950</v>
      </c>
      <c r="I268" s="6">
        <v>200</v>
      </c>
      <c r="J268" s="6">
        <f>SUM(H268:I268)</f>
        <v>1150</v>
      </c>
      <c r="K268" s="1"/>
    </row>
    <row r="269" spans="1:11" ht="12.75">
      <c r="A269" s="19"/>
      <c r="B269" s="1" t="s">
        <v>212</v>
      </c>
      <c r="C269" s="1"/>
      <c r="D269" s="1"/>
      <c r="E269" s="1"/>
      <c r="F269" s="1"/>
      <c r="G269" s="1"/>
      <c r="H269" s="6"/>
      <c r="I269" s="6"/>
      <c r="J269" s="6"/>
      <c r="K269" s="1"/>
    </row>
    <row r="270" spans="1:11" ht="12.75">
      <c r="A270" s="19"/>
      <c r="B270" s="1" t="s">
        <v>213</v>
      </c>
      <c r="C270" s="1"/>
      <c r="D270" s="1"/>
      <c r="E270" s="1"/>
      <c r="F270" s="1"/>
      <c r="G270" s="1"/>
      <c r="H270" s="6"/>
      <c r="I270" s="6"/>
      <c r="J270" s="6"/>
      <c r="K270" s="1"/>
    </row>
    <row r="271" spans="1:11" ht="12.75">
      <c r="A271" s="19"/>
      <c r="B271" s="1"/>
      <c r="C271" s="1"/>
      <c r="D271" s="1"/>
      <c r="E271" s="1"/>
      <c r="F271" s="1"/>
      <c r="G271" s="1"/>
      <c r="H271" s="6"/>
      <c r="I271" s="6"/>
      <c r="J271" s="6"/>
      <c r="K271" s="1"/>
    </row>
    <row r="272" spans="1:11" ht="12.75">
      <c r="A272" s="35">
        <v>713004</v>
      </c>
      <c r="B272" s="2" t="s">
        <v>355</v>
      </c>
      <c r="C272" s="1"/>
      <c r="D272" s="1"/>
      <c r="E272" s="1"/>
      <c r="F272" s="1"/>
      <c r="G272" s="1"/>
      <c r="H272" s="6">
        <v>0</v>
      </c>
      <c r="I272" s="6">
        <v>270</v>
      </c>
      <c r="J272" s="6">
        <f>SUM(H272:I272)</f>
        <v>270</v>
      </c>
      <c r="K272" s="1"/>
    </row>
    <row r="273" spans="1:11" ht="12.75">
      <c r="A273" s="19"/>
      <c r="B273" s="1" t="s">
        <v>416</v>
      </c>
      <c r="C273" s="1"/>
      <c r="D273" s="1"/>
      <c r="E273" s="1"/>
      <c r="F273" s="1"/>
      <c r="G273" s="1"/>
      <c r="H273" s="6"/>
      <c r="I273" s="6"/>
      <c r="J273" s="6"/>
      <c r="K273" s="1"/>
    </row>
    <row r="274" spans="2:11" ht="12.75">
      <c r="B274" t="s">
        <v>354</v>
      </c>
      <c r="C274" s="1"/>
      <c r="D274" s="1"/>
      <c r="E274" s="1"/>
      <c r="F274" s="1"/>
      <c r="G274" s="1"/>
      <c r="H274" s="6"/>
      <c r="I274" s="6"/>
      <c r="J274" s="6"/>
      <c r="K274" s="1"/>
    </row>
    <row r="275" spans="3:11" ht="12.75">
      <c r="C275" s="1"/>
      <c r="D275" s="1"/>
      <c r="E275" s="1"/>
      <c r="F275" s="1"/>
      <c r="G275" s="1"/>
      <c r="H275" s="80" t="s">
        <v>11</v>
      </c>
      <c r="I275" s="80" t="s">
        <v>12</v>
      </c>
      <c r="J275" s="80" t="s">
        <v>11</v>
      </c>
      <c r="K275" s="1"/>
    </row>
    <row r="276" spans="3:11" ht="12.75">
      <c r="C276" s="1"/>
      <c r="D276" s="1"/>
      <c r="E276" s="1"/>
      <c r="F276" s="1"/>
      <c r="G276" s="1"/>
      <c r="H276" s="80" t="s">
        <v>129</v>
      </c>
      <c r="I276" s="80" t="s">
        <v>130</v>
      </c>
      <c r="J276" s="80" t="s">
        <v>131</v>
      </c>
      <c r="K276" s="1"/>
    </row>
    <row r="277" spans="1:11" ht="12.75">
      <c r="A277" s="19"/>
      <c r="B277" s="1"/>
      <c r="C277" s="1"/>
      <c r="D277" s="1"/>
      <c r="E277" s="1"/>
      <c r="F277" s="1"/>
      <c r="G277" s="1"/>
      <c r="H277" s="6"/>
      <c r="I277" s="6"/>
      <c r="J277" s="6"/>
      <c r="K277" s="1"/>
    </row>
    <row r="278" spans="1:11" ht="15">
      <c r="A278" s="20" t="s">
        <v>50</v>
      </c>
      <c r="B278" s="21" t="s">
        <v>51</v>
      </c>
      <c r="C278" s="21"/>
      <c r="D278" s="21"/>
      <c r="E278" s="21"/>
      <c r="F278" s="21"/>
      <c r="G278" s="21"/>
      <c r="H278" s="22">
        <v>36704</v>
      </c>
      <c r="I278" s="22">
        <f>SUM(I279:I283)</f>
        <v>1547</v>
      </c>
      <c r="J278" s="22">
        <f>SUM(H278:I278)</f>
        <v>38251</v>
      </c>
      <c r="K278" s="27"/>
    </row>
    <row r="279" spans="1:11" ht="12.75">
      <c r="A279" s="19"/>
      <c r="B279" s="1"/>
      <c r="C279" s="1"/>
      <c r="D279" s="1"/>
      <c r="E279" s="1"/>
      <c r="F279" s="1"/>
      <c r="G279" s="1"/>
      <c r="H279" s="6"/>
      <c r="I279" s="6"/>
      <c r="J279" s="6"/>
      <c r="K279" s="1"/>
    </row>
    <row r="280" spans="1:11" ht="12.75">
      <c r="A280" s="19">
        <v>642002</v>
      </c>
      <c r="B280" s="17" t="s">
        <v>138</v>
      </c>
      <c r="C280" s="1"/>
      <c r="D280" s="1"/>
      <c r="E280" s="1"/>
      <c r="F280" s="1"/>
      <c r="G280" s="1"/>
      <c r="H280" s="6"/>
      <c r="I280" s="6"/>
      <c r="J280" s="6"/>
      <c r="K280" s="1"/>
    </row>
    <row r="281" spans="1:11" ht="12.75">
      <c r="A281" s="19"/>
      <c r="B281" s="5" t="s">
        <v>431</v>
      </c>
      <c r="C281" s="1"/>
      <c r="D281" s="1"/>
      <c r="E281" s="1"/>
      <c r="F281" s="1"/>
      <c r="G281" s="1"/>
      <c r="H281" s="6">
        <v>6643</v>
      </c>
      <c r="I281" s="6">
        <v>1053</v>
      </c>
      <c r="J281" s="6">
        <f>SUM(H281:I281)</f>
        <v>7696</v>
      </c>
      <c r="K281" s="1"/>
    </row>
    <row r="282" spans="1:11" ht="12.75">
      <c r="A282" s="19"/>
      <c r="B282" s="5" t="s">
        <v>204</v>
      </c>
      <c r="C282" s="1"/>
      <c r="D282" s="1"/>
      <c r="E282" s="1"/>
      <c r="F282" s="1"/>
      <c r="G282" s="1"/>
      <c r="H282" s="6">
        <v>4642</v>
      </c>
      <c r="I282" s="6">
        <v>494</v>
      </c>
      <c r="J282" s="6">
        <f>SUM(H282:I282)</f>
        <v>5136</v>
      </c>
      <c r="K282" s="1"/>
    </row>
    <row r="283" spans="1:11" ht="12.75">
      <c r="A283" s="19"/>
      <c r="B283" s="1" t="s">
        <v>317</v>
      </c>
      <c r="C283" s="1"/>
      <c r="D283" s="1"/>
      <c r="E283" s="1"/>
      <c r="F283" s="1"/>
      <c r="G283" s="1"/>
      <c r="H283" s="6"/>
      <c r="I283" s="6"/>
      <c r="J283" s="6"/>
      <c r="K283" s="1"/>
    </row>
    <row r="284" spans="1:11" ht="12.75">
      <c r="A284" s="19"/>
      <c r="B284" s="1" t="s">
        <v>417</v>
      </c>
      <c r="C284" s="1"/>
      <c r="D284" s="1"/>
      <c r="E284" s="1"/>
      <c r="F284" s="1"/>
      <c r="G284" s="1"/>
      <c r="H284" s="6"/>
      <c r="I284" s="6"/>
      <c r="J284" s="6"/>
      <c r="K284" s="1"/>
    </row>
    <row r="285" spans="1:11" ht="12.75">
      <c r="A285" s="19"/>
      <c r="B285" s="1"/>
      <c r="C285" s="1"/>
      <c r="D285" s="1"/>
      <c r="E285" s="1"/>
      <c r="F285" s="1"/>
      <c r="G285" s="1"/>
      <c r="H285" s="6"/>
      <c r="I285" s="6"/>
      <c r="J285" s="6"/>
      <c r="K285" s="1"/>
    </row>
    <row r="286" spans="1:11" ht="12.75">
      <c r="A286" s="19"/>
      <c r="B286" s="1"/>
      <c r="C286" s="1"/>
      <c r="D286" s="1"/>
      <c r="E286" s="1"/>
      <c r="F286" s="1"/>
      <c r="G286" s="1"/>
      <c r="H286" s="6"/>
      <c r="I286" s="6"/>
      <c r="J286" s="6"/>
      <c r="K286" s="1"/>
    </row>
    <row r="287" spans="1:11" ht="15">
      <c r="A287" s="20" t="s">
        <v>52</v>
      </c>
      <c r="B287" s="21" t="s">
        <v>53</v>
      </c>
      <c r="C287" s="21"/>
      <c r="D287" s="21"/>
      <c r="E287" s="21"/>
      <c r="F287" s="21"/>
      <c r="G287" s="21"/>
      <c r="H287" s="22">
        <v>7698</v>
      </c>
      <c r="I287" s="22">
        <f>SUM(I288:I290)</f>
        <v>1070</v>
      </c>
      <c r="J287" s="22">
        <f>SUM(H287:I287)</f>
        <v>8768</v>
      </c>
      <c r="K287" s="1"/>
    </row>
    <row r="288" spans="1:11" ht="12.75">
      <c r="A288" s="19">
        <v>641001</v>
      </c>
      <c r="B288" s="1" t="s">
        <v>54</v>
      </c>
      <c r="C288" s="1"/>
      <c r="D288" s="1"/>
      <c r="E288" s="1"/>
      <c r="F288" s="1"/>
      <c r="G288" s="1"/>
      <c r="H288" s="6"/>
      <c r="I288" s="6"/>
      <c r="J288" s="6"/>
      <c r="K288" s="1"/>
    </row>
    <row r="289" spans="1:11" ht="12.75">
      <c r="A289" s="19"/>
      <c r="B289" s="1" t="s">
        <v>55</v>
      </c>
      <c r="C289" s="1"/>
      <c r="D289" s="1"/>
      <c r="E289" s="1"/>
      <c r="F289" s="1"/>
      <c r="G289" s="1"/>
      <c r="H289" s="6"/>
      <c r="I289" s="6"/>
      <c r="J289" s="6"/>
      <c r="K289" s="1"/>
    </row>
    <row r="290" spans="1:11" ht="12.75">
      <c r="A290" s="19"/>
      <c r="B290" s="1" t="s">
        <v>56</v>
      </c>
      <c r="C290" s="1"/>
      <c r="D290" s="1"/>
      <c r="E290" s="1"/>
      <c r="F290" s="1"/>
      <c r="G290" s="1"/>
      <c r="H290" s="6">
        <v>0</v>
      </c>
      <c r="I290" s="31">
        <v>1070</v>
      </c>
      <c r="J290" s="6">
        <f>SUM(H290:I290)</f>
        <v>1070</v>
      </c>
      <c r="K290" s="1"/>
    </row>
    <row r="291" spans="1:11" ht="12.75">
      <c r="A291" s="19"/>
      <c r="B291" s="1" t="s">
        <v>490</v>
      </c>
      <c r="C291" s="1"/>
      <c r="D291" s="1"/>
      <c r="E291" s="1"/>
      <c r="F291" s="1"/>
      <c r="G291" s="1"/>
      <c r="H291" s="6"/>
      <c r="I291" s="6"/>
      <c r="J291" s="6"/>
      <c r="K291" s="1"/>
    </row>
    <row r="292" spans="1:11" ht="12.75">
      <c r="A292" s="19"/>
      <c r="B292" s="1"/>
      <c r="C292" s="1"/>
      <c r="D292" s="1"/>
      <c r="E292" s="1"/>
      <c r="F292" s="1"/>
      <c r="G292" s="1"/>
      <c r="H292" s="6"/>
      <c r="I292" s="6"/>
      <c r="J292" s="6"/>
      <c r="K292" s="1"/>
    </row>
    <row r="293" spans="1:11" ht="15">
      <c r="A293" s="20" t="s">
        <v>145</v>
      </c>
      <c r="B293" s="21" t="s">
        <v>146</v>
      </c>
      <c r="C293" s="21"/>
      <c r="D293" s="21"/>
      <c r="E293" s="21"/>
      <c r="F293" s="21"/>
      <c r="G293" s="21"/>
      <c r="H293" s="22">
        <v>935</v>
      </c>
      <c r="I293" s="22">
        <f>SUM(I294:I305)</f>
        <v>-74</v>
      </c>
      <c r="J293" s="22">
        <f>SUM(H293:I293)</f>
        <v>861</v>
      </c>
      <c r="K293" s="1"/>
    </row>
    <row r="294" spans="1:11" ht="12.75">
      <c r="A294" s="19">
        <v>642002</v>
      </c>
      <c r="B294" s="17" t="s">
        <v>138</v>
      </c>
      <c r="C294" s="1"/>
      <c r="D294" s="1"/>
      <c r="E294" s="1"/>
      <c r="F294" s="1"/>
      <c r="G294" s="1"/>
      <c r="H294" s="6"/>
      <c r="I294" s="31"/>
      <c r="J294" s="6"/>
      <c r="K294" s="1"/>
    </row>
    <row r="295" spans="1:11" ht="12.75">
      <c r="A295" s="19"/>
      <c r="B295" s="5" t="s">
        <v>147</v>
      </c>
      <c r="C295" s="1"/>
      <c r="D295" s="1"/>
      <c r="E295" s="1"/>
      <c r="F295" s="1"/>
      <c r="G295" s="1"/>
      <c r="H295" s="6">
        <v>200</v>
      </c>
      <c r="I295" s="31">
        <f>-29+25</f>
        <v>-4</v>
      </c>
      <c r="J295" s="6">
        <f>SUM(H295:I295)</f>
        <v>196</v>
      </c>
      <c r="K295" s="1"/>
    </row>
    <row r="296" spans="1:11" ht="12.75">
      <c r="A296" s="19"/>
      <c r="B296" s="64" t="s">
        <v>460</v>
      </c>
      <c r="C296" s="1"/>
      <c r="D296" s="1"/>
      <c r="E296" s="1"/>
      <c r="F296" s="1"/>
      <c r="G296" s="1"/>
      <c r="H296" s="6"/>
      <c r="I296" s="31"/>
      <c r="J296" s="6"/>
      <c r="K296" s="1"/>
    </row>
    <row r="297" spans="1:11" ht="12.75">
      <c r="A297" s="19"/>
      <c r="B297" s="64" t="s">
        <v>498</v>
      </c>
      <c r="C297" s="1"/>
      <c r="D297" s="1"/>
      <c r="E297" s="1"/>
      <c r="F297" s="1"/>
      <c r="G297" s="1"/>
      <c r="H297" s="6"/>
      <c r="I297" s="31"/>
      <c r="J297" s="6"/>
      <c r="K297" s="1"/>
    </row>
    <row r="298" spans="1:11" ht="12.75">
      <c r="A298" s="19"/>
      <c r="B298" s="64" t="s">
        <v>148</v>
      </c>
      <c r="C298" s="1"/>
      <c r="D298" s="1"/>
      <c r="E298" s="1"/>
      <c r="F298" s="1"/>
      <c r="G298" s="1"/>
      <c r="H298" s="6"/>
      <c r="I298" s="31"/>
      <c r="J298" s="6"/>
      <c r="K298" s="1"/>
    </row>
    <row r="299" spans="1:11" ht="12.75">
      <c r="A299" s="19"/>
      <c r="B299" s="1"/>
      <c r="C299" s="1"/>
      <c r="D299" s="1"/>
      <c r="E299" s="1"/>
      <c r="F299" s="1"/>
      <c r="G299" s="1"/>
      <c r="H299" s="6"/>
      <c r="I299" s="31"/>
      <c r="J299" s="6"/>
      <c r="K299" s="1"/>
    </row>
    <row r="300" spans="1:11" ht="12.75">
      <c r="A300" s="19"/>
      <c r="B300" s="2" t="s">
        <v>305</v>
      </c>
      <c r="C300" s="1"/>
      <c r="D300" s="1"/>
      <c r="E300" s="1"/>
      <c r="F300" s="1"/>
      <c r="G300" s="1"/>
      <c r="H300" s="6"/>
      <c r="I300" s="31"/>
      <c r="J300" s="6"/>
      <c r="K300" s="1"/>
    </row>
    <row r="301" spans="1:11" ht="12.75">
      <c r="A301" s="19"/>
      <c r="B301" s="2" t="s">
        <v>304</v>
      </c>
      <c r="C301" s="1"/>
      <c r="D301" s="1"/>
      <c r="E301" s="1"/>
      <c r="F301" s="1"/>
      <c r="G301" s="1"/>
      <c r="H301" s="6"/>
      <c r="I301" s="31"/>
      <c r="J301" s="6"/>
      <c r="K301" s="1"/>
    </row>
    <row r="302" spans="1:11" ht="12.75">
      <c r="A302" s="19"/>
      <c r="B302" s="1"/>
      <c r="C302" s="1"/>
      <c r="D302" s="1"/>
      <c r="E302" s="1"/>
      <c r="F302" s="1"/>
      <c r="G302" s="1"/>
      <c r="H302" s="6"/>
      <c r="I302" s="31"/>
      <c r="J302" s="6"/>
      <c r="K302" s="1"/>
    </row>
    <row r="303" spans="1:11" ht="12.75">
      <c r="A303" s="19"/>
      <c r="B303" s="5" t="s">
        <v>149</v>
      </c>
      <c r="C303" s="1"/>
      <c r="D303" s="1"/>
      <c r="E303" s="1"/>
      <c r="F303" s="1"/>
      <c r="G303" s="1"/>
      <c r="H303" s="6">
        <v>70</v>
      </c>
      <c r="I303" s="31">
        <v>-70</v>
      </c>
      <c r="J303" s="6">
        <f>SUM(H303:I303)</f>
        <v>0</v>
      </c>
      <c r="K303" s="1"/>
    </row>
    <row r="304" spans="1:11" ht="12.75">
      <c r="A304" s="19"/>
      <c r="B304" s="64" t="s">
        <v>150</v>
      </c>
      <c r="C304" s="1"/>
      <c r="D304" s="1"/>
      <c r="E304" s="1"/>
      <c r="F304" s="1"/>
      <c r="G304" s="1"/>
      <c r="H304" s="6"/>
      <c r="I304" s="31"/>
      <c r="J304" s="6"/>
      <c r="K304" s="1"/>
    </row>
    <row r="305" spans="1:11" ht="12.75">
      <c r="A305" s="19"/>
      <c r="B305" s="64" t="s">
        <v>151</v>
      </c>
      <c r="C305" s="1"/>
      <c r="D305" s="1"/>
      <c r="E305" s="1"/>
      <c r="F305" s="1"/>
      <c r="G305" s="1"/>
      <c r="H305" s="6"/>
      <c r="I305" s="31"/>
      <c r="J305" s="6"/>
      <c r="K305" s="1"/>
    </row>
    <row r="306" spans="1:11" ht="12.75">
      <c r="A306" s="19"/>
      <c r="B306" s="1"/>
      <c r="C306" s="1"/>
      <c r="D306" s="1"/>
      <c r="E306" s="1"/>
      <c r="F306" s="1"/>
      <c r="G306" s="1"/>
      <c r="H306" s="6"/>
      <c r="I306" s="6"/>
      <c r="J306" s="6"/>
      <c r="K306" s="1"/>
    </row>
    <row r="307" spans="1:11" ht="12.75">
      <c r="A307" s="19"/>
      <c r="B307" s="1"/>
      <c r="C307" s="1"/>
      <c r="D307" s="1"/>
      <c r="E307" s="1"/>
      <c r="F307" s="1"/>
      <c r="G307" s="1"/>
      <c r="H307" s="6"/>
      <c r="I307" s="6"/>
      <c r="J307" s="6"/>
      <c r="K307" s="1"/>
    </row>
    <row r="308" spans="1:11" ht="15">
      <c r="A308" s="20" t="s">
        <v>140</v>
      </c>
      <c r="B308" s="21" t="s">
        <v>141</v>
      </c>
      <c r="C308" s="21"/>
      <c r="D308" s="21"/>
      <c r="E308" s="21"/>
      <c r="F308" s="21"/>
      <c r="G308" s="21"/>
      <c r="H308" s="22">
        <v>3325</v>
      </c>
      <c r="I308" s="22">
        <f>SUM(I310)</f>
        <v>-22</v>
      </c>
      <c r="J308" s="22">
        <f>SUM(H308:I308)</f>
        <v>3303</v>
      </c>
      <c r="K308" s="1"/>
    </row>
    <row r="309" spans="1:11" s="67" customFormat="1" ht="12.75">
      <c r="A309" s="24">
        <v>642002</v>
      </c>
      <c r="B309" s="17" t="s">
        <v>138</v>
      </c>
      <c r="C309" s="25"/>
      <c r="D309" s="25"/>
      <c r="E309" s="25"/>
      <c r="F309" s="25"/>
      <c r="G309" s="25"/>
      <c r="H309" s="26"/>
      <c r="I309" s="26"/>
      <c r="J309" s="26"/>
      <c r="K309" s="66"/>
    </row>
    <row r="310" spans="1:11" s="67" customFormat="1" ht="12.75">
      <c r="A310" s="24"/>
      <c r="B310" s="36" t="s">
        <v>142</v>
      </c>
      <c r="C310" s="25"/>
      <c r="D310" s="25"/>
      <c r="E310" s="25"/>
      <c r="F310" s="25"/>
      <c r="G310" s="25"/>
      <c r="H310" s="26">
        <v>500</v>
      </c>
      <c r="I310" s="26">
        <f>-10-12</f>
        <v>-22</v>
      </c>
      <c r="J310" s="26">
        <f>SUM(H310:I310)</f>
        <v>478</v>
      </c>
      <c r="K310" s="66"/>
    </row>
    <row r="311" spans="1:11" ht="12.75">
      <c r="A311" s="35"/>
      <c r="B311" s="64" t="s">
        <v>461</v>
      </c>
      <c r="C311" s="2"/>
      <c r="D311" s="2"/>
      <c r="E311" s="2"/>
      <c r="F311" s="2"/>
      <c r="G311" s="2"/>
      <c r="H311" s="3"/>
      <c r="I311" s="3"/>
      <c r="J311" s="3"/>
      <c r="K311" s="1"/>
    </row>
    <row r="312" spans="1:11" ht="12.75">
      <c r="A312" s="35"/>
      <c r="B312" s="64" t="s">
        <v>143</v>
      </c>
      <c r="C312" s="2"/>
      <c r="D312" s="2"/>
      <c r="E312" s="2"/>
      <c r="F312" s="2"/>
      <c r="G312" s="2"/>
      <c r="H312" s="3"/>
      <c r="I312" s="3"/>
      <c r="J312" s="3"/>
      <c r="K312" s="1"/>
    </row>
    <row r="313" spans="1:11" ht="12.75">
      <c r="A313" s="19"/>
      <c r="B313" s="64" t="s">
        <v>144</v>
      </c>
      <c r="C313" s="1"/>
      <c r="D313" s="1"/>
      <c r="E313" s="1"/>
      <c r="F313" s="1"/>
      <c r="G313" s="1"/>
      <c r="H313" s="6"/>
      <c r="I313" s="6"/>
      <c r="J313" s="6"/>
      <c r="K313" s="1"/>
    </row>
    <row r="314" spans="1:11" ht="12.75">
      <c r="A314" s="19"/>
      <c r="B314" s="64" t="s">
        <v>455</v>
      </c>
      <c r="C314" s="1"/>
      <c r="D314" s="1"/>
      <c r="E314" s="1"/>
      <c r="F314" s="1"/>
      <c r="G314" s="1"/>
      <c r="H314" s="6"/>
      <c r="I314" s="6"/>
      <c r="J314" s="6"/>
      <c r="K314" s="1"/>
    </row>
    <row r="315" spans="1:11" ht="12.75">
      <c r="A315" s="19"/>
      <c r="B315" s="64" t="s">
        <v>352</v>
      </c>
      <c r="C315" s="1"/>
      <c r="D315" s="1"/>
      <c r="E315" s="1"/>
      <c r="F315" s="1"/>
      <c r="G315" s="1"/>
      <c r="H315" s="6" t="s">
        <v>400</v>
      </c>
      <c r="I315" s="6"/>
      <c r="J315" s="6"/>
      <c r="K315" s="1"/>
    </row>
    <row r="316" spans="1:11" ht="12.75">
      <c r="A316" s="19"/>
      <c r="B316" s="1"/>
      <c r="C316" s="1"/>
      <c r="D316" s="1"/>
      <c r="E316" s="1"/>
      <c r="F316" s="1"/>
      <c r="G316" s="1"/>
      <c r="H316" s="6"/>
      <c r="I316" s="6"/>
      <c r="J316" s="6"/>
      <c r="K316" s="1"/>
    </row>
    <row r="317" spans="1:11" ht="12.75">
      <c r="A317" s="19"/>
      <c r="B317" s="1"/>
      <c r="C317" s="1"/>
      <c r="D317" s="1"/>
      <c r="E317" s="1"/>
      <c r="F317" s="1"/>
      <c r="G317" s="1"/>
      <c r="H317" s="6"/>
      <c r="I317" s="6"/>
      <c r="J317" s="6"/>
      <c r="K317" s="1"/>
    </row>
    <row r="318" spans="1:11" ht="15">
      <c r="A318" s="20" t="s">
        <v>249</v>
      </c>
      <c r="B318" s="21" t="s">
        <v>250</v>
      </c>
      <c r="C318" s="21"/>
      <c r="D318" s="21"/>
      <c r="E318" s="21"/>
      <c r="F318" s="21"/>
      <c r="G318" s="21"/>
      <c r="H318" s="22">
        <v>230716</v>
      </c>
      <c r="I318" s="22">
        <f>SUM(I319:I339)</f>
        <v>12333</v>
      </c>
      <c r="J318" s="22">
        <f>SUM(H318:I318)</f>
        <v>243049</v>
      </c>
      <c r="K318" s="1"/>
    </row>
    <row r="319" spans="1:11" s="67" customFormat="1" ht="12.75">
      <c r="A319" s="24">
        <v>600</v>
      </c>
      <c r="B319" s="25" t="s">
        <v>251</v>
      </c>
      <c r="C319" s="25"/>
      <c r="D319" s="25"/>
      <c r="E319" s="25"/>
      <c r="F319" s="25"/>
      <c r="G319" s="25"/>
      <c r="H319" s="26"/>
      <c r="I319" s="26"/>
      <c r="J319" s="26"/>
      <c r="K319" s="66"/>
    </row>
    <row r="320" spans="1:11" ht="12.75" customHeight="1">
      <c r="A320" s="62"/>
      <c r="B320" s="76" t="s">
        <v>253</v>
      </c>
      <c r="C320" s="34"/>
      <c r="D320" s="34"/>
      <c r="E320" s="34"/>
      <c r="F320" s="34"/>
      <c r="G320" s="34"/>
      <c r="H320" s="63"/>
      <c r="I320" s="63"/>
      <c r="J320" s="63"/>
      <c r="K320" s="1"/>
    </row>
    <row r="321" spans="1:11" ht="12.75" customHeight="1">
      <c r="A321" s="62"/>
      <c r="B321" s="76" t="s">
        <v>252</v>
      </c>
      <c r="C321" s="34"/>
      <c r="D321" s="34"/>
      <c r="E321" s="34"/>
      <c r="F321" s="34"/>
      <c r="G321" s="34"/>
      <c r="H321" s="26"/>
      <c r="I321" s="26">
        <v>11186</v>
      </c>
      <c r="J321" s="26"/>
      <c r="K321" s="1"/>
    </row>
    <row r="322" spans="1:11" ht="12.75" customHeight="1">
      <c r="A322" s="62"/>
      <c r="B322" s="76" t="s">
        <v>254</v>
      </c>
      <c r="C322" s="34"/>
      <c r="D322" s="34"/>
      <c r="E322" s="34"/>
      <c r="F322" s="34"/>
      <c r="G322" s="34"/>
      <c r="H322" s="26"/>
      <c r="I322" s="26"/>
      <c r="J322" s="26"/>
      <c r="K322" s="1"/>
    </row>
    <row r="323" spans="1:11" ht="12.75" customHeight="1">
      <c r="A323" s="62"/>
      <c r="B323" s="76" t="s">
        <v>255</v>
      </c>
      <c r="C323" s="34"/>
      <c r="D323" s="34"/>
      <c r="E323" s="34"/>
      <c r="F323" s="34"/>
      <c r="G323" s="34"/>
      <c r="H323" s="26"/>
      <c r="I323" s="26">
        <v>-28</v>
      </c>
      <c r="J323" s="26"/>
      <c r="K323" s="1"/>
    </row>
    <row r="324" spans="1:11" ht="12.75" customHeight="1">
      <c r="A324" s="62"/>
      <c r="B324" s="76" t="s">
        <v>256</v>
      </c>
      <c r="C324" s="34"/>
      <c r="D324" s="34"/>
      <c r="E324" s="34"/>
      <c r="F324" s="34"/>
      <c r="G324" s="34"/>
      <c r="H324" s="26"/>
      <c r="I324" s="26">
        <v>-589</v>
      </c>
      <c r="J324" s="26"/>
      <c r="K324" s="1"/>
    </row>
    <row r="325" spans="1:11" ht="15">
      <c r="A325" s="62"/>
      <c r="B325" s="76" t="s">
        <v>258</v>
      </c>
      <c r="C325" s="34"/>
      <c r="D325" s="34"/>
      <c r="E325" s="34"/>
      <c r="F325" s="34"/>
      <c r="G325" s="34"/>
      <c r="H325" s="26"/>
      <c r="I325" s="26">
        <v>340</v>
      </c>
      <c r="J325" s="26"/>
      <c r="K325" s="1"/>
    </row>
    <row r="326" spans="1:11" ht="15">
      <c r="A326" s="62"/>
      <c r="B326" s="76" t="s">
        <v>259</v>
      </c>
      <c r="C326" s="34"/>
      <c r="D326" s="34"/>
      <c r="E326" s="34"/>
      <c r="F326" s="34"/>
      <c r="G326" s="34"/>
      <c r="H326" s="26"/>
      <c r="I326" s="26">
        <v>757</v>
      </c>
      <c r="J326" s="26"/>
      <c r="K326" s="1"/>
    </row>
    <row r="327" spans="1:11" ht="15">
      <c r="A327" s="62"/>
      <c r="B327" s="76" t="s">
        <v>260</v>
      </c>
      <c r="C327" s="34"/>
      <c r="D327" s="34"/>
      <c r="E327" s="34"/>
      <c r="F327" s="34"/>
      <c r="G327" s="34"/>
      <c r="H327" s="26"/>
      <c r="I327" s="26">
        <v>10</v>
      </c>
      <c r="J327" s="26"/>
      <c r="K327" s="1"/>
    </row>
    <row r="328" spans="1:11" ht="12.75">
      <c r="A328" s="19"/>
      <c r="B328" s="77" t="s">
        <v>263</v>
      </c>
      <c r="C328" s="1"/>
      <c r="D328" s="1"/>
      <c r="E328" s="1"/>
      <c r="F328" s="1"/>
      <c r="G328" s="1"/>
      <c r="H328" s="3"/>
      <c r="I328" s="3">
        <v>-495</v>
      </c>
      <c r="J328" s="3"/>
      <c r="K328" s="1"/>
    </row>
    <row r="329" spans="1:11" ht="12.75">
      <c r="A329" s="19"/>
      <c r="B329" s="107" t="s">
        <v>463</v>
      </c>
      <c r="C329" s="1"/>
      <c r="D329" s="1"/>
      <c r="E329" s="1"/>
      <c r="F329" s="1"/>
      <c r="G329" s="1"/>
      <c r="H329" s="3"/>
      <c r="I329" s="3">
        <f>15+100+29+70+12</f>
        <v>226</v>
      </c>
      <c r="J329" s="3"/>
      <c r="K329" s="1"/>
    </row>
    <row r="330" spans="1:11" ht="12.75">
      <c r="A330" s="19"/>
      <c r="B330" s="107" t="s">
        <v>464</v>
      </c>
      <c r="C330" s="1"/>
      <c r="D330" s="1"/>
      <c r="E330" s="1"/>
      <c r="F330" s="1"/>
      <c r="G330" s="1"/>
      <c r="H330" s="3"/>
      <c r="I330" s="3"/>
      <c r="J330" s="3"/>
      <c r="K330" s="1"/>
    </row>
    <row r="331" spans="1:11" ht="12.75">
      <c r="A331" s="19"/>
      <c r="B331" s="107" t="s">
        <v>462</v>
      </c>
      <c r="C331" s="1"/>
      <c r="D331" s="1"/>
      <c r="E331" s="1"/>
      <c r="F331" s="1"/>
      <c r="G331" s="1"/>
      <c r="H331" s="3"/>
      <c r="I331" s="3"/>
      <c r="J331" s="3"/>
      <c r="K331" s="1"/>
    </row>
    <row r="332" spans="1:11" ht="12.75">
      <c r="A332" s="19"/>
      <c r="B332" s="77" t="s">
        <v>465</v>
      </c>
      <c r="C332" s="1"/>
      <c r="D332" s="1"/>
      <c r="E332" s="1"/>
      <c r="F332" s="1"/>
      <c r="G332" s="1"/>
      <c r="H332" s="3"/>
      <c r="I332" s="3">
        <v>100</v>
      </c>
      <c r="J332" s="3"/>
      <c r="K332" s="1"/>
    </row>
    <row r="334" spans="1:11" ht="12.75">
      <c r="A334" s="19">
        <v>700</v>
      </c>
      <c r="B334" s="77" t="s">
        <v>264</v>
      </c>
      <c r="C334" s="1"/>
      <c r="D334" s="1"/>
      <c r="E334" s="1"/>
      <c r="F334" s="1"/>
      <c r="G334" s="1"/>
      <c r="H334" s="3"/>
      <c r="I334" s="3"/>
      <c r="J334" s="3"/>
      <c r="K334" s="1"/>
    </row>
    <row r="335" spans="1:11" ht="12.75">
      <c r="A335" s="19"/>
      <c r="B335" s="77" t="s">
        <v>459</v>
      </c>
      <c r="C335" s="1"/>
      <c r="D335" s="1"/>
      <c r="E335" s="1"/>
      <c r="F335" s="1"/>
      <c r="G335" s="1"/>
      <c r="H335" s="3"/>
      <c r="I335" s="3">
        <v>776</v>
      </c>
      <c r="J335" s="3"/>
      <c r="K335" s="1"/>
    </row>
    <row r="336" spans="1:11" ht="12.75">
      <c r="A336" s="19"/>
      <c r="B336" s="77" t="s">
        <v>497</v>
      </c>
      <c r="C336" s="1"/>
      <c r="D336" s="1"/>
      <c r="E336" s="1"/>
      <c r="F336" s="1"/>
      <c r="G336" s="1"/>
      <c r="H336" s="3"/>
      <c r="I336" s="3"/>
      <c r="J336" s="3"/>
      <c r="K336" s="1"/>
    </row>
    <row r="337" spans="1:11" ht="12.75">
      <c r="A337" s="19"/>
      <c r="B337" s="77" t="s">
        <v>265</v>
      </c>
      <c r="C337" s="1"/>
      <c r="D337" s="1"/>
      <c r="E337" s="1"/>
      <c r="F337" s="1"/>
      <c r="G337" s="1"/>
      <c r="H337" s="3"/>
      <c r="I337" s="3">
        <v>150</v>
      </c>
      <c r="J337" s="3"/>
      <c r="K337" s="1"/>
    </row>
    <row r="338" spans="1:11" ht="15">
      <c r="A338" s="19"/>
      <c r="B338" s="76" t="s">
        <v>257</v>
      </c>
      <c r="C338" s="34"/>
      <c r="D338" s="34"/>
      <c r="E338" s="34"/>
      <c r="F338" s="34"/>
      <c r="G338" s="34"/>
      <c r="H338" s="26"/>
      <c r="I338" s="26">
        <v>-100</v>
      </c>
      <c r="J338" s="6"/>
      <c r="K338" s="1"/>
    </row>
    <row r="339" spans="1:11" ht="12.75">
      <c r="A339" s="19"/>
      <c r="B339" s="77" t="s">
        <v>432</v>
      </c>
      <c r="C339" s="1"/>
      <c r="D339" s="1"/>
      <c r="E339" s="1"/>
      <c r="F339" s="1"/>
      <c r="G339" s="1"/>
      <c r="H339" s="6"/>
      <c r="I339" s="6"/>
      <c r="J339" s="6"/>
      <c r="K339" s="1"/>
    </row>
    <row r="340" spans="1:11" ht="12.75">
      <c r="A340" s="19"/>
      <c r="B340" s="77"/>
      <c r="C340" s="1"/>
      <c r="D340" s="1"/>
      <c r="E340" s="1"/>
      <c r="F340" s="1"/>
      <c r="G340" s="1"/>
      <c r="H340" s="6"/>
      <c r="I340" s="6"/>
      <c r="J340" s="6"/>
      <c r="K340" s="1"/>
    </row>
    <row r="341" spans="1:11" ht="12.75">
      <c r="A341" s="19"/>
      <c r="B341" s="77" t="s">
        <v>451</v>
      </c>
      <c r="C341" s="1"/>
      <c r="D341" s="1"/>
      <c r="E341" s="1"/>
      <c r="F341" s="1"/>
      <c r="G341" s="1"/>
      <c r="H341" s="6"/>
      <c r="I341" s="6"/>
      <c r="J341" s="6"/>
      <c r="K341" s="1"/>
    </row>
    <row r="342" spans="1:11" ht="12.75">
      <c r="A342" s="19"/>
      <c r="B342" s="77" t="s">
        <v>452</v>
      </c>
      <c r="C342" s="1"/>
      <c r="D342" s="1"/>
      <c r="E342" s="1"/>
      <c r="F342" s="1"/>
      <c r="G342" s="1"/>
      <c r="H342" s="6"/>
      <c r="I342" s="6"/>
      <c r="J342" s="6"/>
      <c r="K342" s="1"/>
    </row>
    <row r="343" spans="1:11" ht="12.75">
      <c r="A343" s="19"/>
      <c r="C343" s="1"/>
      <c r="D343" s="1"/>
      <c r="E343" s="1"/>
      <c r="F343" s="1" t="s">
        <v>200</v>
      </c>
      <c r="G343" s="1"/>
      <c r="H343" s="6"/>
      <c r="I343" s="6"/>
      <c r="J343" s="6"/>
      <c r="K343" s="1"/>
    </row>
    <row r="344" spans="1:11" ht="12.75">
      <c r="A344" s="19"/>
      <c r="B344" s="77"/>
      <c r="C344" s="1"/>
      <c r="D344" s="1"/>
      <c r="E344" s="1"/>
      <c r="F344" s="1"/>
      <c r="G344" s="1"/>
      <c r="H344" s="80" t="s">
        <v>11</v>
      </c>
      <c r="I344" s="80" t="s">
        <v>12</v>
      </c>
      <c r="J344" s="80" t="s">
        <v>11</v>
      </c>
      <c r="K344" s="1"/>
    </row>
    <row r="345" spans="1:11" ht="12.75">
      <c r="A345" s="19"/>
      <c r="B345" s="77"/>
      <c r="C345" s="1"/>
      <c r="D345" s="1"/>
      <c r="E345" s="1"/>
      <c r="F345" s="1"/>
      <c r="G345" s="1"/>
      <c r="H345" s="80" t="s">
        <v>129</v>
      </c>
      <c r="I345" s="80" t="s">
        <v>130</v>
      </c>
      <c r="J345" s="80" t="s">
        <v>131</v>
      </c>
      <c r="K345" s="1"/>
    </row>
    <row r="346" spans="1:11" ht="12.75">
      <c r="A346" s="19"/>
      <c r="B346" s="1"/>
      <c r="C346" s="1"/>
      <c r="D346" s="1"/>
      <c r="E346" s="1"/>
      <c r="F346" s="1"/>
      <c r="G346" s="1"/>
      <c r="H346" s="6"/>
      <c r="I346" s="6"/>
      <c r="J346" s="6"/>
      <c r="K346" s="1"/>
    </row>
    <row r="347" spans="1:11" ht="15">
      <c r="A347" s="20" t="s">
        <v>201</v>
      </c>
      <c r="B347" s="21" t="s">
        <v>202</v>
      </c>
      <c r="C347" s="21"/>
      <c r="D347" s="21"/>
      <c r="E347" s="21"/>
      <c r="F347" s="21"/>
      <c r="G347" s="21"/>
      <c r="H347" s="22">
        <v>1450</v>
      </c>
      <c r="I347" s="22">
        <f>SUM(I348)</f>
        <v>187</v>
      </c>
      <c r="J347" s="22">
        <f>SUM(H347:I347)</f>
        <v>1637</v>
      </c>
      <c r="K347" s="1"/>
    </row>
    <row r="348" spans="1:11" ht="12.75">
      <c r="A348" s="19">
        <v>642002</v>
      </c>
      <c r="B348" s="17" t="s">
        <v>138</v>
      </c>
      <c r="C348" s="1"/>
      <c r="D348" s="1"/>
      <c r="E348" s="1"/>
      <c r="F348" s="1"/>
      <c r="G348" s="1"/>
      <c r="H348" s="6">
        <v>1400</v>
      </c>
      <c r="I348" s="6">
        <v>187</v>
      </c>
      <c r="J348" s="6">
        <f>SUM(H348:I348)</f>
        <v>1587</v>
      </c>
      <c r="K348" s="1"/>
    </row>
    <row r="349" spans="1:11" ht="12.75">
      <c r="A349" s="19"/>
      <c r="B349" s="17" t="s">
        <v>397</v>
      </c>
      <c r="C349" s="1"/>
      <c r="D349" s="1"/>
      <c r="E349" s="1"/>
      <c r="F349" s="1"/>
      <c r="G349" s="1"/>
      <c r="H349" s="6"/>
      <c r="I349" s="6"/>
      <c r="J349" s="6"/>
      <c r="K349" s="1"/>
    </row>
    <row r="350" spans="1:11" ht="12.75">
      <c r="A350" s="19"/>
      <c r="B350" s="1"/>
      <c r="C350" s="1"/>
      <c r="D350" s="1"/>
      <c r="E350" s="1"/>
      <c r="F350" s="1"/>
      <c r="G350" s="1"/>
      <c r="K350" s="1"/>
    </row>
    <row r="351" spans="1:11" ht="12.75">
      <c r="A351" s="19"/>
      <c r="B351" s="1"/>
      <c r="C351" s="1"/>
      <c r="D351" s="1"/>
      <c r="E351" s="1"/>
      <c r="F351" s="1"/>
      <c r="G351" s="1"/>
      <c r="K351" s="1"/>
    </row>
    <row r="352" spans="1:11" ht="12.75">
      <c r="A352" s="19"/>
      <c r="B352" s="1"/>
      <c r="C352" s="1"/>
      <c r="D352" s="1"/>
      <c r="E352" s="1"/>
      <c r="F352" s="1"/>
      <c r="G352" s="1"/>
      <c r="H352" s="80"/>
      <c r="I352" s="80"/>
      <c r="J352" s="80"/>
      <c r="K352" s="1"/>
    </row>
    <row r="353" spans="1:11" ht="15">
      <c r="A353" s="20" t="s">
        <v>136</v>
      </c>
      <c r="B353" s="21" t="s">
        <v>137</v>
      </c>
      <c r="C353" s="21"/>
      <c r="D353" s="21"/>
      <c r="E353" s="21"/>
      <c r="F353" s="21"/>
      <c r="G353" s="21"/>
      <c r="H353" s="22">
        <v>55</v>
      </c>
      <c r="I353" s="22">
        <f>SUM(I354)</f>
        <v>-5</v>
      </c>
      <c r="J353" s="22">
        <f>SUM(H353:I353)</f>
        <v>50</v>
      </c>
      <c r="K353" s="27"/>
    </row>
    <row r="354" spans="1:11" ht="12.75">
      <c r="A354" s="19">
        <v>642002</v>
      </c>
      <c r="B354" s="17" t="s">
        <v>138</v>
      </c>
      <c r="C354" s="1"/>
      <c r="D354" s="1"/>
      <c r="E354" s="1"/>
      <c r="F354" s="1"/>
      <c r="G354" s="1"/>
      <c r="H354" s="6">
        <v>55</v>
      </c>
      <c r="I354" s="6">
        <v>-5</v>
      </c>
      <c r="J354" s="6">
        <f>SUM(H354:I354)</f>
        <v>50</v>
      </c>
      <c r="K354" s="1"/>
    </row>
    <row r="355" spans="1:11" ht="12.75">
      <c r="A355" s="19"/>
      <c r="B355" s="75" t="s">
        <v>266</v>
      </c>
      <c r="C355" s="1"/>
      <c r="D355" s="1"/>
      <c r="E355" s="1"/>
      <c r="F355" s="1"/>
      <c r="G355" s="1"/>
      <c r="H355" s="6"/>
      <c r="I355" s="6"/>
      <c r="J355" s="6"/>
      <c r="K355" s="1"/>
    </row>
    <row r="356" spans="1:11" ht="12.75">
      <c r="A356" s="19"/>
      <c r="B356" s="64" t="s">
        <v>503</v>
      </c>
      <c r="C356" s="1"/>
      <c r="D356" s="1"/>
      <c r="E356" s="1"/>
      <c r="F356" s="1"/>
      <c r="G356" s="1"/>
      <c r="H356" s="6"/>
      <c r="I356" s="6"/>
      <c r="J356" s="6"/>
      <c r="K356" s="1"/>
    </row>
    <row r="357" spans="1:11" ht="12.75">
      <c r="A357" s="1"/>
      <c r="B357" s="64" t="s">
        <v>139</v>
      </c>
      <c r="C357" s="1"/>
      <c r="D357" s="1"/>
      <c r="E357" s="1"/>
      <c r="F357" s="1"/>
      <c r="G357" s="1"/>
      <c r="H357" s="6"/>
      <c r="I357" s="6"/>
      <c r="J357" s="6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1"/>
      <c r="I358" s="11"/>
      <c r="J358" s="1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1"/>
      <c r="I359" s="11"/>
      <c r="J359" s="11"/>
      <c r="K359" s="1"/>
    </row>
    <row r="360" spans="1:11" ht="15">
      <c r="A360" s="20" t="s">
        <v>63</v>
      </c>
      <c r="B360" s="21" t="s">
        <v>64</v>
      </c>
      <c r="C360" s="21"/>
      <c r="D360" s="21"/>
      <c r="E360" s="21"/>
      <c r="F360" s="21"/>
      <c r="G360" s="21"/>
      <c r="H360" s="22">
        <v>15155</v>
      </c>
      <c r="I360" s="22">
        <f>SUM(I361:I371)</f>
        <v>702</v>
      </c>
      <c r="J360" s="22">
        <f>SUM(H360:I360)</f>
        <v>15857</v>
      </c>
      <c r="K360" s="27"/>
    </row>
    <row r="361" spans="1:11" ht="15">
      <c r="A361" s="24">
        <v>600</v>
      </c>
      <c r="B361" s="25" t="s">
        <v>287</v>
      </c>
      <c r="C361" s="25"/>
      <c r="D361" s="25"/>
      <c r="E361" s="25"/>
      <c r="F361" s="25"/>
      <c r="G361" s="25"/>
      <c r="H361" s="26">
        <v>14191</v>
      </c>
      <c r="I361" s="26">
        <v>650</v>
      </c>
      <c r="J361" s="26">
        <f>SUM(H361:I361)</f>
        <v>14841</v>
      </c>
      <c r="K361" s="27"/>
    </row>
    <row r="362" spans="1:11" ht="15">
      <c r="A362" s="24"/>
      <c r="B362" s="25" t="s">
        <v>318</v>
      </c>
      <c r="C362" s="25"/>
      <c r="D362" s="25"/>
      <c r="E362" s="25"/>
      <c r="F362" s="25"/>
      <c r="G362" s="25"/>
      <c r="H362" s="26"/>
      <c r="I362" s="26"/>
      <c r="J362" s="26"/>
      <c r="K362" s="27"/>
    </row>
    <row r="363" spans="1:11" ht="15">
      <c r="A363" s="24"/>
      <c r="B363" s="25" t="s">
        <v>288</v>
      </c>
      <c r="C363" s="25"/>
      <c r="D363" s="25"/>
      <c r="E363" s="25"/>
      <c r="F363" s="25"/>
      <c r="G363" s="25"/>
      <c r="H363" s="26"/>
      <c r="I363" s="26"/>
      <c r="J363" s="26"/>
      <c r="K363" s="27"/>
    </row>
    <row r="364" spans="1:11" ht="15">
      <c r="A364" s="24"/>
      <c r="B364" s="25" t="s">
        <v>395</v>
      </c>
      <c r="C364" s="25"/>
      <c r="D364" s="25"/>
      <c r="E364" s="25"/>
      <c r="F364" s="25"/>
      <c r="G364" s="25"/>
      <c r="H364" s="26"/>
      <c r="I364" s="26"/>
      <c r="J364" s="26"/>
      <c r="K364" s="27"/>
    </row>
    <row r="365" spans="1:11" ht="12.75" customHeight="1">
      <c r="A365" s="24"/>
      <c r="B365" s="25"/>
      <c r="C365" s="25"/>
      <c r="D365" s="25"/>
      <c r="E365" s="25"/>
      <c r="F365" s="25"/>
      <c r="G365" s="25"/>
      <c r="H365" s="26"/>
      <c r="I365" s="26"/>
      <c r="J365" s="26"/>
      <c r="K365" s="27"/>
    </row>
    <row r="366" spans="1:11" ht="15">
      <c r="A366" s="24">
        <v>700</v>
      </c>
      <c r="B366" s="25" t="s">
        <v>439</v>
      </c>
      <c r="C366" s="25"/>
      <c r="D366" s="25"/>
      <c r="E366" s="25"/>
      <c r="F366" s="25"/>
      <c r="G366" s="25"/>
      <c r="H366" s="26">
        <v>0</v>
      </c>
      <c r="I366" s="26">
        <v>265</v>
      </c>
      <c r="J366" s="26">
        <f>SUM(H366:I366)</f>
        <v>265</v>
      </c>
      <c r="K366" s="27"/>
    </row>
    <row r="367" spans="1:11" ht="15">
      <c r="A367" s="24"/>
      <c r="B367" s="25" t="s">
        <v>504</v>
      </c>
      <c r="C367" s="25"/>
      <c r="D367" s="25"/>
      <c r="E367" s="25"/>
      <c r="F367" s="25"/>
      <c r="G367" s="25"/>
      <c r="H367" s="26"/>
      <c r="I367" s="26"/>
      <c r="J367" s="26"/>
      <c r="K367" s="27"/>
    </row>
    <row r="368" spans="1:11" ht="12.75" customHeight="1">
      <c r="A368" s="24"/>
      <c r="B368" s="25"/>
      <c r="C368" s="25"/>
      <c r="D368" s="25"/>
      <c r="E368" s="25"/>
      <c r="F368" s="25"/>
      <c r="G368" s="25"/>
      <c r="H368" s="26"/>
      <c r="I368" s="26"/>
      <c r="J368" s="26"/>
      <c r="K368" s="27"/>
    </row>
    <row r="369" spans="1:11" ht="15">
      <c r="A369" s="37">
        <v>641001</v>
      </c>
      <c r="B369" t="s">
        <v>240</v>
      </c>
      <c r="H369" s="26"/>
      <c r="I369" s="26"/>
      <c r="J369" s="26"/>
      <c r="K369" s="27"/>
    </row>
    <row r="370" spans="1:11" ht="15">
      <c r="A370" s="24"/>
      <c r="B370" s="36" t="s">
        <v>493</v>
      </c>
      <c r="C370" s="25"/>
      <c r="D370" s="25"/>
      <c r="E370" s="25"/>
      <c r="F370" s="25"/>
      <c r="G370" s="25"/>
      <c r="H370" s="26">
        <v>213</v>
      </c>
      <c r="I370" s="26">
        <v>-213</v>
      </c>
      <c r="J370" s="26">
        <f>SUM(H370:I370)</f>
        <v>0</v>
      </c>
      <c r="K370" s="27"/>
    </row>
    <row r="371" spans="1:11" ht="15">
      <c r="A371" s="24"/>
      <c r="B371" s="106" t="s">
        <v>505</v>
      </c>
      <c r="C371" s="25"/>
      <c r="D371" s="25"/>
      <c r="E371" s="25"/>
      <c r="F371" s="25"/>
      <c r="G371" s="25"/>
      <c r="H371" s="26"/>
      <c r="I371" s="26"/>
      <c r="J371" s="26"/>
      <c r="K371" s="27"/>
    </row>
    <row r="372" spans="1:11" ht="12.75" customHeight="1">
      <c r="A372" s="24"/>
      <c r="B372" s="25"/>
      <c r="C372" s="25"/>
      <c r="D372" s="25"/>
      <c r="E372" s="25"/>
      <c r="F372" s="25"/>
      <c r="G372" s="25"/>
      <c r="H372" s="26"/>
      <c r="I372" s="26"/>
      <c r="J372" s="26"/>
      <c r="K372" s="27"/>
    </row>
    <row r="373" spans="1:11" ht="12.75" customHeight="1">
      <c r="A373" s="24"/>
      <c r="B373" s="25"/>
      <c r="C373" s="25"/>
      <c r="D373" s="25"/>
      <c r="E373" s="25"/>
      <c r="F373" s="25"/>
      <c r="G373" s="25"/>
      <c r="K373" s="27"/>
    </row>
    <row r="374" spans="1:11" ht="15">
      <c r="A374" s="20" t="s">
        <v>72</v>
      </c>
      <c r="B374" s="21" t="s">
        <v>73</v>
      </c>
      <c r="C374" s="21"/>
      <c r="D374" s="21"/>
      <c r="E374" s="21"/>
      <c r="F374" s="21"/>
      <c r="G374" s="21"/>
      <c r="H374" s="22">
        <v>655</v>
      </c>
      <c r="I374" s="22">
        <f>SUM(I375:I410)</f>
        <v>940</v>
      </c>
      <c r="J374" s="22">
        <f>SUM(H374:I374)</f>
        <v>1595</v>
      </c>
      <c r="K374" s="27"/>
    </row>
    <row r="375" spans="1:11" ht="15">
      <c r="A375" s="24">
        <v>633001</v>
      </c>
      <c r="B375" s="25" t="s">
        <v>473</v>
      </c>
      <c r="C375" s="25"/>
      <c r="D375" s="25"/>
      <c r="E375" s="25"/>
      <c r="F375" s="25"/>
      <c r="G375" s="25"/>
      <c r="H375" s="26">
        <v>0</v>
      </c>
      <c r="I375" s="26">
        <f>80+42</f>
        <v>122</v>
      </c>
      <c r="J375" s="26">
        <f>SUM(H375:I375)</f>
        <v>122</v>
      </c>
      <c r="K375" s="27"/>
    </row>
    <row r="376" spans="1:11" ht="15">
      <c r="A376" s="24"/>
      <c r="B376" s="25" t="s">
        <v>499</v>
      </c>
      <c r="C376" s="25"/>
      <c r="D376" s="25"/>
      <c r="E376" s="25"/>
      <c r="F376" s="25"/>
      <c r="G376" s="25"/>
      <c r="H376" s="26"/>
      <c r="I376" s="26"/>
      <c r="J376" s="26"/>
      <c r="K376" s="27"/>
    </row>
    <row r="377" spans="1:11" ht="15">
      <c r="A377" s="24"/>
      <c r="B377" s="36" t="s">
        <v>491</v>
      </c>
      <c r="C377" s="25"/>
      <c r="D377" s="25"/>
      <c r="E377" s="25"/>
      <c r="F377" s="25"/>
      <c r="G377" s="25"/>
      <c r="H377" s="26"/>
      <c r="I377" s="26"/>
      <c r="J377" s="26"/>
      <c r="K377" s="27"/>
    </row>
    <row r="378" spans="1:11" ht="15">
      <c r="A378" s="24"/>
      <c r="B378" s="25" t="s">
        <v>474</v>
      </c>
      <c r="C378" s="25"/>
      <c r="D378" s="25"/>
      <c r="E378" s="25"/>
      <c r="F378" s="25"/>
      <c r="G378" s="25"/>
      <c r="H378" s="26"/>
      <c r="I378" s="26"/>
      <c r="J378" s="26"/>
      <c r="K378" s="27"/>
    </row>
    <row r="379" spans="1:11" ht="12.75" customHeight="1">
      <c r="A379" s="24"/>
      <c r="B379" s="25"/>
      <c r="C379" s="25"/>
      <c r="D379" s="25"/>
      <c r="E379" s="25"/>
      <c r="F379" s="25"/>
      <c r="G379" s="25"/>
      <c r="H379" s="26"/>
      <c r="I379" s="26"/>
      <c r="J379" s="26"/>
      <c r="K379" s="27"/>
    </row>
    <row r="380" spans="1:11" ht="12.75">
      <c r="A380" s="37">
        <v>641001</v>
      </c>
      <c r="B380" t="s">
        <v>237</v>
      </c>
      <c r="H380" s="46"/>
      <c r="I380" s="46"/>
      <c r="J380" s="46"/>
      <c r="K380" s="1"/>
    </row>
    <row r="381" spans="1:11" ht="12.75">
      <c r="A381" s="19"/>
      <c r="B381" s="5" t="s">
        <v>233</v>
      </c>
      <c r="C381" s="5"/>
      <c r="D381" s="5"/>
      <c r="E381" s="2"/>
      <c r="F381" s="2"/>
      <c r="G381" s="2"/>
      <c r="H381" s="105">
        <v>120</v>
      </c>
      <c r="I381" s="3">
        <v>-120</v>
      </c>
      <c r="J381" s="46">
        <f>SUM(H381:I381)</f>
        <v>0</v>
      </c>
      <c r="K381" s="1"/>
    </row>
    <row r="382" spans="1:11" ht="12.75">
      <c r="A382" s="19"/>
      <c r="B382" s="5" t="s">
        <v>234</v>
      </c>
      <c r="C382" s="5"/>
      <c r="D382" s="5"/>
      <c r="E382" s="2"/>
      <c r="F382" s="2"/>
      <c r="G382" s="2"/>
      <c r="H382" s="105">
        <v>15</v>
      </c>
      <c r="I382" s="3">
        <v>-15</v>
      </c>
      <c r="J382" s="46">
        <f>SUM(H382:I382)</f>
        <v>0</v>
      </c>
      <c r="K382" s="1"/>
    </row>
    <row r="383" spans="1:11" ht="12.75">
      <c r="A383" s="19"/>
      <c r="B383" s="5" t="s">
        <v>235</v>
      </c>
      <c r="C383" s="5"/>
      <c r="D383" s="5"/>
      <c r="E383" s="2"/>
      <c r="F383" s="2"/>
      <c r="G383" s="2"/>
      <c r="H383" s="105">
        <v>300</v>
      </c>
      <c r="I383" s="3">
        <v>-300</v>
      </c>
      <c r="J383" s="46">
        <f>SUM(H383:I383)</f>
        <v>0</v>
      </c>
      <c r="K383" s="1"/>
    </row>
    <row r="384" spans="1:11" ht="12.75">
      <c r="A384" s="19"/>
      <c r="B384" s="64" t="s">
        <v>506</v>
      </c>
      <c r="C384" s="5"/>
      <c r="D384" s="5"/>
      <c r="E384" s="2"/>
      <c r="F384" s="2"/>
      <c r="G384" s="2"/>
      <c r="H384" s="105"/>
      <c r="I384" s="3"/>
      <c r="J384" s="46"/>
      <c r="K384" s="1"/>
    </row>
    <row r="385" spans="1:11" ht="12.75">
      <c r="A385" s="19"/>
      <c r="B385" s="64" t="s">
        <v>238</v>
      </c>
      <c r="C385" s="5"/>
      <c r="D385" s="5"/>
      <c r="E385" s="2"/>
      <c r="F385" s="2"/>
      <c r="G385" s="2"/>
      <c r="H385" s="105"/>
      <c r="I385" s="3"/>
      <c r="J385" s="46"/>
      <c r="K385" s="1"/>
    </row>
    <row r="386" spans="1:11" ht="12.75">
      <c r="A386" s="19"/>
      <c r="B386" s="64" t="s">
        <v>239</v>
      </c>
      <c r="C386" s="5"/>
      <c r="D386" s="5"/>
      <c r="E386" s="2"/>
      <c r="F386" s="2"/>
      <c r="G386" s="2"/>
      <c r="H386" s="105"/>
      <c r="I386" s="3"/>
      <c r="J386" s="46"/>
      <c r="K386" s="1"/>
    </row>
    <row r="387" spans="1:11" ht="12.75">
      <c r="A387" s="19"/>
      <c r="B387" s="5" t="s">
        <v>236</v>
      </c>
      <c r="C387" s="5"/>
      <c r="D387" s="5"/>
      <c r="E387" s="2"/>
      <c r="F387" s="2"/>
      <c r="G387" s="2"/>
      <c r="H387" s="105">
        <v>100</v>
      </c>
      <c r="I387" s="3">
        <v>-100</v>
      </c>
      <c r="J387" s="46">
        <f>SUM(H387:I387)</f>
        <v>0</v>
      </c>
      <c r="K387" s="1"/>
    </row>
    <row r="388" spans="1:11" ht="12.75">
      <c r="A388" s="19"/>
      <c r="B388" s="64" t="s">
        <v>448</v>
      </c>
      <c r="C388" s="5"/>
      <c r="D388" s="5"/>
      <c r="E388" s="2"/>
      <c r="F388" s="2"/>
      <c r="G388" s="2"/>
      <c r="H388" s="105"/>
      <c r="I388" s="3"/>
      <c r="J388" s="46"/>
      <c r="K388" s="1"/>
    </row>
    <row r="389" spans="1:11" ht="12.75">
      <c r="A389" s="19"/>
      <c r="B389" s="64" t="s">
        <v>449</v>
      </c>
      <c r="C389" s="5"/>
      <c r="D389" s="5"/>
      <c r="E389" s="2"/>
      <c r="F389" s="2"/>
      <c r="G389" s="2"/>
      <c r="H389" s="105"/>
      <c r="I389" s="3"/>
      <c r="J389" s="46"/>
      <c r="K389" s="1"/>
    </row>
    <row r="390" spans="1:11" ht="12.75">
      <c r="A390" s="19"/>
      <c r="B390" s="2"/>
      <c r="C390" s="5"/>
      <c r="D390" s="5"/>
      <c r="E390" s="2"/>
      <c r="F390" s="2"/>
      <c r="G390" s="2"/>
      <c r="H390" s="105"/>
      <c r="I390" s="3"/>
      <c r="J390" s="46"/>
      <c r="K390" s="1"/>
    </row>
    <row r="391" spans="1:11" ht="12.75">
      <c r="A391" s="35">
        <v>644001</v>
      </c>
      <c r="B391" s="2" t="s">
        <v>492</v>
      </c>
      <c r="C391" s="2"/>
      <c r="D391" s="74"/>
      <c r="E391" s="74"/>
      <c r="F391" s="1"/>
      <c r="G391" s="1"/>
      <c r="H391" s="3"/>
      <c r="I391" s="3"/>
      <c r="J391" s="3"/>
      <c r="K391" s="1"/>
    </row>
    <row r="392" spans="1:11" ht="12.75">
      <c r="A392" s="19"/>
      <c r="B392" s="5" t="s">
        <v>233</v>
      </c>
      <c r="C392" s="1"/>
      <c r="D392" s="1"/>
      <c r="E392" s="1"/>
      <c r="F392" s="1"/>
      <c r="G392" s="1"/>
      <c r="H392" s="3">
        <v>0</v>
      </c>
      <c r="I392" s="105">
        <f>120-60</f>
        <v>60</v>
      </c>
      <c r="J392" s="3">
        <f>SUM(H392:I392)</f>
        <v>60</v>
      </c>
      <c r="K392" s="1"/>
    </row>
    <row r="393" spans="1:11" ht="12.75">
      <c r="A393" s="19"/>
      <c r="B393" s="64" t="s">
        <v>467</v>
      </c>
      <c r="C393" s="1"/>
      <c r="D393" s="1"/>
      <c r="E393" s="1"/>
      <c r="F393" s="1"/>
      <c r="G393" s="1"/>
      <c r="H393" s="3"/>
      <c r="I393" s="105"/>
      <c r="J393" s="3"/>
      <c r="K393" s="1"/>
    </row>
    <row r="394" spans="1:11" ht="12.75">
      <c r="A394" s="19"/>
      <c r="B394" s="64" t="s">
        <v>507</v>
      </c>
      <c r="C394" s="1"/>
      <c r="D394" s="1"/>
      <c r="E394" s="1"/>
      <c r="F394" s="1"/>
      <c r="G394" s="1"/>
      <c r="H394" s="3"/>
      <c r="I394" s="105"/>
      <c r="J394" s="3"/>
      <c r="K394" s="1"/>
    </row>
    <row r="395" spans="1:11" ht="12.75">
      <c r="A395" s="19"/>
      <c r="B395" s="5" t="s">
        <v>234</v>
      </c>
      <c r="C395" s="1"/>
      <c r="D395" s="1"/>
      <c r="E395" s="1"/>
      <c r="F395" s="1"/>
      <c r="G395" s="1"/>
      <c r="H395" s="3">
        <v>0</v>
      </c>
      <c r="I395" s="105">
        <v>15</v>
      </c>
      <c r="J395" s="3">
        <f>SUM(H395:I395)</f>
        <v>15</v>
      </c>
      <c r="K395" s="1"/>
    </row>
    <row r="396" spans="1:11" ht="12.75">
      <c r="A396" s="19"/>
      <c r="B396" s="5" t="s">
        <v>235</v>
      </c>
      <c r="C396" s="1"/>
      <c r="D396" s="1"/>
      <c r="E396" s="1"/>
      <c r="F396" s="1"/>
      <c r="G396" s="1"/>
      <c r="H396" s="3">
        <v>0</v>
      </c>
      <c r="I396" s="105">
        <v>300</v>
      </c>
      <c r="J396" s="3">
        <f>SUM(H396:I396)</f>
        <v>300</v>
      </c>
      <c r="K396" s="1"/>
    </row>
    <row r="397" spans="1:11" ht="12.75">
      <c r="A397" s="19"/>
      <c r="B397" s="5" t="s">
        <v>466</v>
      </c>
      <c r="C397" s="1"/>
      <c r="D397" s="1"/>
      <c r="E397" s="1"/>
      <c r="F397" s="1"/>
      <c r="G397" s="1"/>
      <c r="H397" s="3">
        <v>0</v>
      </c>
      <c r="I397" s="105">
        <v>60</v>
      </c>
      <c r="J397" s="3">
        <f>SUM(H397:I397)</f>
        <v>60</v>
      </c>
      <c r="K397" s="1"/>
    </row>
    <row r="398" spans="1:11" ht="12.75">
      <c r="A398" s="19"/>
      <c r="B398" s="64" t="s">
        <v>468</v>
      </c>
      <c r="C398" s="1"/>
      <c r="D398" s="1"/>
      <c r="E398" s="1"/>
      <c r="F398" s="1"/>
      <c r="G398" s="1"/>
      <c r="H398" s="3"/>
      <c r="I398" s="105"/>
      <c r="J398" s="3"/>
      <c r="K398" s="1"/>
    </row>
    <row r="399" spans="1:11" ht="12.75">
      <c r="A399" s="19"/>
      <c r="B399" s="64" t="s">
        <v>469</v>
      </c>
      <c r="C399" s="1"/>
      <c r="D399" s="1"/>
      <c r="E399" s="1"/>
      <c r="F399" s="1"/>
      <c r="G399" s="1"/>
      <c r="H399" s="3"/>
      <c r="I399" s="105"/>
      <c r="J399" s="3"/>
      <c r="K399" s="1"/>
    </row>
    <row r="400" spans="1:11" ht="12.75">
      <c r="A400" s="19"/>
      <c r="B400" s="36" t="s">
        <v>501</v>
      </c>
      <c r="C400" s="1"/>
      <c r="D400" s="1"/>
      <c r="E400" s="64"/>
      <c r="F400" s="1"/>
      <c r="G400" s="1"/>
      <c r="H400" s="3">
        <v>0</v>
      </c>
      <c r="I400" s="105">
        <v>213</v>
      </c>
      <c r="J400" s="3">
        <f>SUM(H400:I400)</f>
        <v>213</v>
      </c>
      <c r="K400" s="1"/>
    </row>
    <row r="401" spans="1:11" ht="12.75">
      <c r="A401" s="19"/>
      <c r="B401" s="2"/>
      <c r="C401" s="1"/>
      <c r="D401" s="1"/>
      <c r="E401" s="1"/>
      <c r="F401" s="1"/>
      <c r="G401" s="1"/>
      <c r="H401" s="3"/>
      <c r="I401" s="105"/>
      <c r="J401" s="3"/>
      <c r="K401" s="1"/>
    </row>
    <row r="402" spans="1:11" ht="12.75">
      <c r="A402" s="19"/>
      <c r="B402" s="64" t="s">
        <v>502</v>
      </c>
      <c r="C402" s="1"/>
      <c r="D402" s="1"/>
      <c r="E402" s="1"/>
      <c r="F402" s="1"/>
      <c r="G402" s="1"/>
      <c r="H402" s="3"/>
      <c r="I402" s="105"/>
      <c r="J402" s="3"/>
      <c r="K402" s="1"/>
    </row>
    <row r="403" spans="1:11" ht="12.75" customHeight="1">
      <c r="A403" s="19"/>
      <c r="B403" s="64" t="s">
        <v>289</v>
      </c>
      <c r="C403" s="1"/>
      <c r="D403" s="1"/>
      <c r="E403" s="1"/>
      <c r="F403" s="1"/>
      <c r="G403" s="1"/>
      <c r="H403" s="3"/>
      <c r="I403" s="105"/>
      <c r="J403" s="3"/>
      <c r="K403" s="1"/>
    </row>
    <row r="404" spans="1:11" ht="12.75" customHeight="1">
      <c r="A404" s="19"/>
      <c r="B404" s="2"/>
      <c r="C404" s="1"/>
      <c r="D404" s="1"/>
      <c r="E404" s="1"/>
      <c r="F404" s="1"/>
      <c r="G404" s="1"/>
      <c r="H404" s="3"/>
      <c r="I404" s="105"/>
      <c r="J404" s="3"/>
      <c r="K404" s="1"/>
    </row>
    <row r="405" spans="1:11" ht="15.75">
      <c r="A405" s="19"/>
      <c r="B405" s="5" t="s">
        <v>433</v>
      </c>
      <c r="C405" s="1"/>
      <c r="D405" s="1"/>
      <c r="E405" s="1"/>
      <c r="F405" s="1"/>
      <c r="G405" s="1"/>
      <c r="H405" s="3">
        <v>0</v>
      </c>
      <c r="I405" s="105">
        <v>495</v>
      </c>
      <c r="J405" s="3">
        <f>SUM(H405:I405)</f>
        <v>495</v>
      </c>
      <c r="K405" s="83"/>
    </row>
    <row r="406" spans="1:11" ht="12.75" customHeight="1">
      <c r="A406" s="19"/>
      <c r="B406" s="2" t="s">
        <v>434</v>
      </c>
      <c r="C406" s="1"/>
      <c r="D406" s="1"/>
      <c r="E406" s="1"/>
      <c r="F406" s="1"/>
      <c r="G406" s="1"/>
      <c r="H406" s="3"/>
      <c r="I406" s="105"/>
      <c r="J406" s="3"/>
      <c r="K406" s="83"/>
    </row>
    <row r="407" spans="1:11" ht="12.75" customHeight="1">
      <c r="A407" s="19"/>
      <c r="B407" s="2"/>
      <c r="C407" s="1"/>
      <c r="D407" s="1"/>
      <c r="E407" s="1"/>
      <c r="F407" s="1"/>
      <c r="G407" s="1"/>
      <c r="H407" s="3"/>
      <c r="I407" s="105"/>
      <c r="J407" s="3"/>
      <c r="K407" s="83"/>
    </row>
    <row r="408" spans="1:11" ht="15.75">
      <c r="A408" s="24">
        <v>717002</v>
      </c>
      <c r="B408" s="25" t="s">
        <v>243</v>
      </c>
      <c r="C408" s="1"/>
      <c r="D408" s="1"/>
      <c r="E408" s="1"/>
      <c r="F408" s="1"/>
      <c r="G408" s="1"/>
      <c r="H408" s="3">
        <v>0</v>
      </c>
      <c r="I408" s="105">
        <v>210</v>
      </c>
      <c r="J408" s="3">
        <f>SUM(H408:I408)</f>
        <v>210</v>
      </c>
      <c r="K408" s="83"/>
    </row>
    <row r="409" spans="1:11" ht="15.75">
      <c r="A409" s="19"/>
      <c r="B409" s="25" t="s">
        <v>500</v>
      </c>
      <c r="C409" s="1"/>
      <c r="D409" s="1"/>
      <c r="E409" s="1"/>
      <c r="F409" s="1"/>
      <c r="G409" s="1"/>
      <c r="H409" s="6"/>
      <c r="I409" s="82"/>
      <c r="J409" s="6"/>
      <c r="K409" s="83"/>
    </row>
    <row r="410" spans="1:11" ht="15" customHeight="1">
      <c r="A410" s="19"/>
      <c r="B410" s="36" t="s">
        <v>476</v>
      </c>
      <c r="C410" s="1"/>
      <c r="D410" s="1"/>
      <c r="E410" s="1"/>
      <c r="F410" s="1"/>
      <c r="G410" s="1"/>
      <c r="H410" s="6"/>
      <c r="I410" s="82"/>
      <c r="J410" s="6"/>
      <c r="K410" s="83"/>
    </row>
    <row r="411" spans="1:11" ht="15.75">
      <c r="A411" s="8" t="s">
        <v>80</v>
      </c>
      <c r="B411" s="2"/>
      <c r="C411" s="1"/>
      <c r="D411" s="1"/>
      <c r="E411" s="1"/>
      <c r="F411" s="1"/>
      <c r="G411" s="1"/>
      <c r="H411" s="6"/>
      <c r="I411" s="82"/>
      <c r="J411" s="6"/>
      <c r="K411" s="83"/>
    </row>
    <row r="412" spans="1:11" ht="12.75" customHeight="1">
      <c r="A412" s="19"/>
      <c r="B412" s="2"/>
      <c r="C412" s="1"/>
      <c r="D412" s="1"/>
      <c r="E412" s="1"/>
      <c r="F412" s="1"/>
      <c r="G412" s="1"/>
      <c r="H412" s="80" t="s">
        <v>11</v>
      </c>
      <c r="I412" s="80" t="s">
        <v>12</v>
      </c>
      <c r="J412" s="80" t="s">
        <v>11</v>
      </c>
      <c r="K412" s="83"/>
    </row>
    <row r="413" spans="1:11" ht="12.75" customHeight="1">
      <c r="A413" s="19"/>
      <c r="B413" s="2"/>
      <c r="C413" s="1"/>
      <c r="D413" s="1"/>
      <c r="E413" s="1"/>
      <c r="F413" s="1"/>
      <c r="G413" s="1"/>
      <c r="H413" s="80" t="s">
        <v>129</v>
      </c>
      <c r="I413" s="80" t="s">
        <v>130</v>
      </c>
      <c r="J413" s="80" t="s">
        <v>131</v>
      </c>
      <c r="K413" s="83"/>
    </row>
    <row r="414" spans="1:11" ht="12.75" customHeight="1">
      <c r="A414" s="19"/>
      <c r="B414" s="2"/>
      <c r="C414" s="1"/>
      <c r="D414" s="1"/>
      <c r="E414" s="1"/>
      <c r="F414" s="1"/>
      <c r="G414" s="1"/>
      <c r="H414" s="6"/>
      <c r="I414" s="82"/>
      <c r="J414" s="6"/>
      <c r="K414" s="83"/>
    </row>
    <row r="415" spans="1:11" ht="12.75" customHeight="1">
      <c r="A415" s="8" t="s">
        <v>81</v>
      </c>
      <c r="B415" s="40"/>
      <c r="K415" s="83"/>
    </row>
    <row r="416" ht="12.75" customHeight="1">
      <c r="K416" s="83"/>
    </row>
    <row r="417" spans="1:11" ht="12.75" customHeight="1">
      <c r="A417" s="42" t="s">
        <v>357</v>
      </c>
      <c r="B417" s="42"/>
      <c r="C417" s="42"/>
      <c r="D417" s="42"/>
      <c r="E417" s="42"/>
      <c r="F417" s="42"/>
      <c r="G417" s="94"/>
      <c r="H417" s="95">
        <v>32712</v>
      </c>
      <c r="I417" s="95"/>
      <c r="J417" s="95">
        <v>32712</v>
      </c>
      <c r="K417" s="83"/>
    </row>
    <row r="418" spans="1:11" ht="12.75" customHeight="1">
      <c r="A418" t="s">
        <v>358</v>
      </c>
      <c r="B418" s="42"/>
      <c r="C418" s="42"/>
      <c r="D418" s="42"/>
      <c r="E418" s="42"/>
      <c r="F418" s="42"/>
      <c r="G418" s="94"/>
      <c r="H418" s="95"/>
      <c r="I418" s="96"/>
      <c r="K418" s="83"/>
    </row>
    <row r="419" ht="12.75" customHeight="1">
      <c r="K419" s="83"/>
    </row>
    <row r="420" spans="1:11" ht="12.75" customHeight="1">
      <c r="A420" s="42" t="s">
        <v>84</v>
      </c>
      <c r="B420" s="42"/>
      <c r="C420" s="42"/>
      <c r="D420" s="42"/>
      <c r="E420" s="42"/>
      <c r="F420" s="42"/>
      <c r="G420" s="95"/>
      <c r="H420" s="95">
        <f>SUM(H421:H422)</f>
        <v>9529</v>
      </c>
      <c r="I420" s="95"/>
      <c r="J420" s="95">
        <f>SUM(J421:J422)</f>
        <v>9529</v>
      </c>
      <c r="K420" s="83"/>
    </row>
    <row r="421" spans="1:11" ht="12.75" customHeight="1">
      <c r="A421" t="s">
        <v>86</v>
      </c>
      <c r="B421" s="42"/>
      <c r="C421" s="42"/>
      <c r="D421" s="42"/>
      <c r="E421" s="42"/>
      <c r="F421" s="42"/>
      <c r="G421" s="47"/>
      <c r="H421" s="47">
        <v>9500</v>
      </c>
      <c r="I421" s="47"/>
      <c r="J421" s="47">
        <v>9500</v>
      </c>
      <c r="K421" s="83"/>
    </row>
    <row r="422" spans="1:11" ht="12.75" customHeight="1">
      <c r="A422" t="s">
        <v>359</v>
      </c>
      <c r="B422" s="42"/>
      <c r="C422" s="42"/>
      <c r="D422" s="42"/>
      <c r="E422" s="42"/>
      <c r="F422" s="42"/>
      <c r="G422" s="47"/>
      <c r="H422" s="47">
        <v>29</v>
      </c>
      <c r="I422" s="47"/>
      <c r="J422" s="47">
        <v>29</v>
      </c>
      <c r="K422" s="83"/>
    </row>
    <row r="423" spans="7:11" ht="12.75" customHeight="1">
      <c r="G423" s="60"/>
      <c r="H423" s="60"/>
      <c r="I423" s="60"/>
      <c r="J423" s="60"/>
      <c r="K423" s="83"/>
    </row>
    <row r="424" spans="7:11" ht="12.75" customHeight="1">
      <c r="G424" s="60"/>
      <c r="H424" s="60"/>
      <c r="I424" s="60"/>
      <c r="J424" s="60"/>
      <c r="K424" s="83"/>
    </row>
    <row r="425" ht="12.75" customHeight="1">
      <c r="K425" s="83"/>
    </row>
    <row r="426" spans="1:11" ht="12.75" customHeight="1">
      <c r="A426" s="42" t="s">
        <v>360</v>
      </c>
      <c r="B426" s="42"/>
      <c r="C426" s="42"/>
      <c r="D426" s="42"/>
      <c r="E426" s="42"/>
      <c r="F426" s="42"/>
      <c r="G426" s="95"/>
      <c r="H426" s="95">
        <f>H428+H432+H433+H434+H435+H436</f>
        <v>24440</v>
      </c>
      <c r="I426" s="95">
        <f>I428+I437</f>
        <v>-1700</v>
      </c>
      <c r="J426" s="95">
        <f>H426+I426</f>
        <v>22740</v>
      </c>
      <c r="K426" s="83"/>
    </row>
    <row r="427" spans="1:11" ht="12.75" customHeight="1">
      <c r="A427" s="79"/>
      <c r="B427" s="33"/>
      <c r="C427" s="33"/>
      <c r="D427" s="33"/>
      <c r="E427" s="33"/>
      <c r="F427" s="33"/>
      <c r="G427" s="46"/>
      <c r="H427" s="46"/>
      <c r="K427" s="83"/>
    </row>
    <row r="428" spans="1:11" ht="12.75" customHeight="1">
      <c r="A428" s="33" t="s">
        <v>361</v>
      </c>
      <c r="B428" s="33"/>
      <c r="C428" s="33"/>
      <c r="D428" s="33"/>
      <c r="E428" s="33"/>
      <c r="F428" s="33"/>
      <c r="G428" s="47"/>
      <c r="H428" s="47">
        <f>SUM(H429:H431)</f>
        <v>10510</v>
      </c>
      <c r="I428" s="47">
        <f>SUM(I429:I431)</f>
        <v>-1900</v>
      </c>
      <c r="J428" s="47">
        <f>SUM(H428:I428)</f>
        <v>8610</v>
      </c>
      <c r="K428" s="83"/>
    </row>
    <row r="429" spans="1:11" ht="12.75" customHeight="1">
      <c r="A429" s="97" t="s">
        <v>362</v>
      </c>
      <c r="B429" s="97"/>
      <c r="C429" s="97"/>
      <c r="D429" s="33"/>
      <c r="E429" s="33"/>
      <c r="F429" s="33"/>
      <c r="G429" s="98"/>
      <c r="H429" s="98">
        <v>2081</v>
      </c>
      <c r="I429" s="98"/>
      <c r="J429" s="98">
        <f aca="true" t="shared" si="2" ref="J429:J436">SUM(H429:I429)</f>
        <v>2081</v>
      </c>
      <c r="K429" s="83"/>
    </row>
    <row r="430" spans="1:11" ht="12.75" customHeight="1">
      <c r="A430" s="97" t="s">
        <v>363</v>
      </c>
      <c r="B430" s="97"/>
      <c r="C430" s="97"/>
      <c r="D430" s="33"/>
      <c r="E430" s="33"/>
      <c r="F430" s="33"/>
      <c r="G430" s="98"/>
      <c r="H430" s="98">
        <v>4630</v>
      </c>
      <c r="I430" s="98"/>
      <c r="J430" s="98">
        <f t="shared" si="2"/>
        <v>4630</v>
      </c>
      <c r="K430" s="83"/>
    </row>
    <row r="431" spans="1:11" ht="12.75" customHeight="1">
      <c r="A431" s="97" t="s">
        <v>364</v>
      </c>
      <c r="B431" s="97"/>
      <c r="C431" s="97"/>
      <c r="D431" s="33"/>
      <c r="E431" s="33"/>
      <c r="F431" s="33"/>
      <c r="G431" s="98"/>
      <c r="H431" s="98">
        <v>3799</v>
      </c>
      <c r="I431" s="98">
        <v>-1900</v>
      </c>
      <c r="J431" s="98">
        <f t="shared" si="2"/>
        <v>1899</v>
      </c>
      <c r="K431" s="83"/>
    </row>
    <row r="432" spans="1:11" ht="12.75" customHeight="1">
      <c r="A432" s="33" t="s">
        <v>365</v>
      </c>
      <c r="B432" s="33"/>
      <c r="C432" s="33"/>
      <c r="D432" s="33"/>
      <c r="E432" s="33"/>
      <c r="F432" s="33"/>
      <c r="G432" s="47"/>
      <c r="H432" s="47">
        <v>6750</v>
      </c>
      <c r="I432" s="47"/>
      <c r="J432" s="47">
        <f t="shared" si="2"/>
        <v>6750</v>
      </c>
      <c r="K432" s="83"/>
    </row>
    <row r="433" spans="1:11" ht="12.75" customHeight="1">
      <c r="A433" s="33" t="s">
        <v>366</v>
      </c>
      <c r="B433" s="33"/>
      <c r="C433" s="33"/>
      <c r="D433" s="33"/>
      <c r="E433" s="33"/>
      <c r="F433" s="33"/>
      <c r="G433" s="47"/>
      <c r="H433" s="47">
        <v>950</v>
      </c>
      <c r="I433" s="47"/>
      <c r="J433" s="47">
        <f t="shared" si="2"/>
        <v>950</v>
      </c>
      <c r="K433" s="83"/>
    </row>
    <row r="434" spans="1:11" ht="12.75" customHeight="1">
      <c r="A434" s="33" t="s">
        <v>367</v>
      </c>
      <c r="B434" s="33"/>
      <c r="C434" s="33"/>
      <c r="D434" s="33"/>
      <c r="E434" s="33"/>
      <c r="F434" s="33"/>
      <c r="G434" s="47"/>
      <c r="H434" s="47">
        <v>1280</v>
      </c>
      <c r="I434" s="47"/>
      <c r="J434" s="47">
        <f t="shared" si="2"/>
        <v>1280</v>
      </c>
      <c r="K434" s="83"/>
    </row>
    <row r="435" spans="1:11" ht="12.75" customHeight="1">
      <c r="A435" s="33" t="s">
        <v>368</v>
      </c>
      <c r="B435" s="33"/>
      <c r="C435" s="33"/>
      <c r="D435" s="33"/>
      <c r="E435" s="33"/>
      <c r="F435" s="33"/>
      <c r="G435" s="47"/>
      <c r="H435" s="47">
        <v>950</v>
      </c>
      <c r="I435" s="47"/>
      <c r="J435" s="47">
        <f t="shared" si="2"/>
        <v>950</v>
      </c>
      <c r="K435" s="83"/>
    </row>
    <row r="436" spans="1:11" ht="12.75" customHeight="1">
      <c r="A436" s="33" t="s">
        <v>369</v>
      </c>
      <c r="B436" s="33"/>
      <c r="C436" s="33"/>
      <c r="D436" s="33"/>
      <c r="E436" s="33"/>
      <c r="F436" s="33"/>
      <c r="G436" s="47"/>
      <c r="H436" s="47">
        <v>4000</v>
      </c>
      <c r="I436" s="47"/>
      <c r="J436" s="47">
        <f t="shared" si="2"/>
        <v>4000</v>
      </c>
      <c r="K436" s="83"/>
    </row>
    <row r="437" spans="1:11" ht="12.75" customHeight="1">
      <c r="A437" s="33" t="s">
        <v>450</v>
      </c>
      <c r="B437" s="33"/>
      <c r="C437" s="33"/>
      <c r="D437" s="33"/>
      <c r="E437" s="33"/>
      <c r="F437" s="33"/>
      <c r="G437" s="47"/>
      <c r="H437" s="47">
        <v>0</v>
      </c>
      <c r="I437" s="47">
        <v>200</v>
      </c>
      <c r="J437" s="11">
        <f>SUM(H437:I437)</f>
        <v>200</v>
      </c>
      <c r="K437" s="83"/>
    </row>
    <row r="438" spans="1:11" ht="12.75" customHeight="1">
      <c r="A438" s="33"/>
      <c r="B438" s="33"/>
      <c r="C438" s="33"/>
      <c r="D438" s="33"/>
      <c r="E438" s="33"/>
      <c r="F438" s="33"/>
      <c r="G438" s="46"/>
      <c r="H438" s="46"/>
      <c r="K438" s="83"/>
    </row>
    <row r="439" spans="1:11" ht="12.75" customHeight="1">
      <c r="A439" s="42" t="s">
        <v>370</v>
      </c>
      <c r="B439" s="42"/>
      <c r="C439" s="42"/>
      <c r="D439" s="42"/>
      <c r="E439" s="42"/>
      <c r="F439" s="42"/>
      <c r="G439" s="95"/>
      <c r="H439" s="95">
        <f>H417+H420-H426</f>
        <v>17801</v>
      </c>
      <c r="I439" s="95">
        <f>I417+I420-I426</f>
        <v>1700</v>
      </c>
      <c r="J439" s="95">
        <f>SUM(H439:I439)</f>
        <v>19501</v>
      </c>
      <c r="K439" s="83"/>
    </row>
    <row r="440" ht="12.75" customHeight="1">
      <c r="K440" s="83"/>
    </row>
    <row r="441" ht="12.75" customHeight="1">
      <c r="K441" s="83"/>
    </row>
    <row r="442" ht="12.75" customHeight="1">
      <c r="K442" s="83"/>
    </row>
    <row r="443" ht="12.75" customHeight="1">
      <c r="K443" s="83"/>
    </row>
    <row r="444" spans="1:11" ht="12.75" customHeight="1">
      <c r="A444" s="8" t="s">
        <v>371</v>
      </c>
      <c r="B444" s="40"/>
      <c r="K444" s="83"/>
    </row>
    <row r="445" ht="12.75" customHeight="1">
      <c r="K445" s="83"/>
    </row>
    <row r="446" spans="1:11" ht="12.75" customHeight="1">
      <c r="A446" s="42" t="s">
        <v>357</v>
      </c>
      <c r="B446" s="42"/>
      <c r="C446" s="42"/>
      <c r="D446" s="42"/>
      <c r="E446" s="42"/>
      <c r="F446" s="42"/>
      <c r="G446" s="95"/>
      <c r="H446" s="95">
        <v>31985</v>
      </c>
      <c r="I446" s="95"/>
      <c r="J446" s="95">
        <v>31985</v>
      </c>
      <c r="K446" s="83"/>
    </row>
    <row r="447" spans="1:11" ht="12.75" customHeight="1">
      <c r="A447" t="s">
        <v>358</v>
      </c>
      <c r="B447" s="42"/>
      <c r="C447" s="42"/>
      <c r="D447" s="42"/>
      <c r="E447" s="42"/>
      <c r="F447" s="42"/>
      <c r="G447" s="95"/>
      <c r="H447" s="43"/>
      <c r="K447" s="83"/>
    </row>
    <row r="448" ht="12.75" customHeight="1">
      <c r="K448" s="83"/>
    </row>
    <row r="449" ht="12.75" customHeight="1">
      <c r="K449" s="83"/>
    </row>
    <row r="450" spans="1:11" ht="12.75" customHeight="1">
      <c r="A450" s="42" t="s">
        <v>84</v>
      </c>
      <c r="B450" s="42"/>
      <c r="C450" s="42"/>
      <c r="D450" s="42"/>
      <c r="E450" s="42"/>
      <c r="F450" s="42"/>
      <c r="G450" s="95"/>
      <c r="H450" s="95">
        <f>SUM(H451)</f>
        <v>116118</v>
      </c>
      <c r="I450" s="95"/>
      <c r="J450" s="95">
        <f>SUM(J451)</f>
        <v>116118</v>
      </c>
      <c r="K450" s="83"/>
    </row>
    <row r="451" spans="1:11" ht="12.75" customHeight="1">
      <c r="A451" s="33" t="s">
        <v>372</v>
      </c>
      <c r="B451" s="42"/>
      <c r="C451" s="42"/>
      <c r="D451" s="42"/>
      <c r="E451" s="42"/>
      <c r="F451" s="42"/>
      <c r="G451" s="47"/>
      <c r="H451" s="47">
        <v>116118</v>
      </c>
      <c r="I451" s="47"/>
      <c r="J451" s="47">
        <v>116118</v>
      </c>
      <c r="K451" s="83"/>
    </row>
    <row r="452" spans="1:11" ht="12.75" customHeight="1">
      <c r="A452" s="33"/>
      <c r="B452" s="42"/>
      <c r="C452" s="42"/>
      <c r="D452" s="42"/>
      <c r="E452" s="42"/>
      <c r="F452" s="42"/>
      <c r="G452" s="47"/>
      <c r="H452" s="47"/>
      <c r="I452" s="47"/>
      <c r="K452" s="83"/>
    </row>
    <row r="453" spans="1:11" ht="12.75" customHeight="1">
      <c r="A453" s="42"/>
      <c r="B453" s="42"/>
      <c r="C453" s="42"/>
      <c r="D453" s="42"/>
      <c r="E453" s="42"/>
      <c r="F453" s="42"/>
      <c r="G453" s="42"/>
      <c r="K453" s="83"/>
    </row>
    <row r="454" spans="1:11" ht="12.75" customHeight="1">
      <c r="A454" s="42" t="s">
        <v>373</v>
      </c>
      <c r="B454" s="42"/>
      <c r="C454" s="42"/>
      <c r="D454" s="42"/>
      <c r="E454" s="42"/>
      <c r="F454" s="42"/>
      <c r="G454" s="95"/>
      <c r="H454" s="95">
        <f>SUM(H456:H459)</f>
        <v>142477</v>
      </c>
      <c r="I454" s="95">
        <f>I455+I461+I462</f>
        <v>-4463</v>
      </c>
      <c r="J454" s="95">
        <f aca="true" t="shared" si="3" ref="J454:J459">SUM(H454:I454)</f>
        <v>138014</v>
      </c>
      <c r="K454" s="83"/>
    </row>
    <row r="455" spans="1:11" ht="12.75" customHeight="1">
      <c r="A455" s="33" t="s">
        <v>361</v>
      </c>
      <c r="B455" s="42"/>
      <c r="C455" s="42"/>
      <c r="D455" s="42"/>
      <c r="E455" s="42"/>
      <c r="F455" s="42"/>
      <c r="G455" s="47"/>
      <c r="H455" s="47">
        <f>SUM(H456:H458)</f>
        <v>123466</v>
      </c>
      <c r="I455" s="47">
        <f>SUM(I456:I458)</f>
        <v>-6166</v>
      </c>
      <c r="J455" s="47">
        <f t="shared" si="3"/>
        <v>117300</v>
      </c>
      <c r="K455" s="83"/>
    </row>
    <row r="456" spans="1:11" ht="12.75" customHeight="1">
      <c r="A456" s="97" t="s">
        <v>374</v>
      </c>
      <c r="B456" s="97"/>
      <c r="C456" s="97"/>
      <c r="D456" s="97"/>
      <c r="E456" s="97"/>
      <c r="F456" s="42"/>
      <c r="G456" s="98"/>
      <c r="H456" s="98">
        <v>4800</v>
      </c>
      <c r="I456" s="98"/>
      <c r="J456" s="98">
        <f t="shared" si="3"/>
        <v>4800</v>
      </c>
      <c r="K456" s="83"/>
    </row>
    <row r="457" spans="1:11" ht="12.75" customHeight="1">
      <c r="A457" s="97" t="s">
        <v>375</v>
      </c>
      <c r="B457" s="97"/>
      <c r="C457" s="97"/>
      <c r="D457" s="97"/>
      <c r="E457" s="97"/>
      <c r="F457" s="42"/>
      <c r="G457" s="98"/>
      <c r="H457" s="98">
        <v>4666</v>
      </c>
      <c r="I457" s="98">
        <v>-4666</v>
      </c>
      <c r="J457" s="98">
        <f t="shared" si="3"/>
        <v>0</v>
      </c>
      <c r="K457" s="83"/>
    </row>
    <row r="458" spans="1:11" ht="12.75" customHeight="1">
      <c r="A458" s="97" t="s">
        <v>511</v>
      </c>
      <c r="B458" s="97"/>
      <c r="C458" s="97"/>
      <c r="D458" s="97"/>
      <c r="E458" s="97"/>
      <c r="F458" s="97"/>
      <c r="G458" s="98"/>
      <c r="H458" s="98">
        <v>114000</v>
      </c>
      <c r="I458" s="98">
        <v>-1500</v>
      </c>
      <c r="J458" s="98">
        <f t="shared" si="3"/>
        <v>112500</v>
      </c>
      <c r="K458" s="83"/>
    </row>
    <row r="459" spans="1:11" ht="12.75" customHeight="1">
      <c r="A459" s="33" t="s">
        <v>376</v>
      </c>
      <c r="B459" s="42"/>
      <c r="C459" s="42"/>
      <c r="D459" s="42"/>
      <c r="E459" s="42"/>
      <c r="F459" s="42"/>
      <c r="G459" s="99"/>
      <c r="H459" s="99">
        <v>19011</v>
      </c>
      <c r="I459" s="47"/>
      <c r="J459" s="47">
        <f t="shared" si="3"/>
        <v>19011</v>
      </c>
      <c r="K459" s="83"/>
    </row>
    <row r="460" spans="1:11" ht="12.75" customHeight="1">
      <c r="A460" t="s">
        <v>377</v>
      </c>
      <c r="H460" s="97"/>
      <c r="I460" s="97"/>
      <c r="J460" s="97"/>
      <c r="K460" s="83"/>
    </row>
    <row r="461" spans="1:11" ht="12.75" customHeight="1">
      <c r="A461" t="s">
        <v>378</v>
      </c>
      <c r="H461" s="97">
        <v>0</v>
      </c>
      <c r="I461" s="97">
        <v>450</v>
      </c>
      <c r="J461" s="97">
        <f>SUM(G461:I461)</f>
        <v>450</v>
      </c>
      <c r="K461" s="83"/>
    </row>
    <row r="462" spans="1:11" ht="12.75" customHeight="1">
      <c r="A462" t="s">
        <v>210</v>
      </c>
      <c r="H462" s="97">
        <v>0</v>
      </c>
      <c r="I462" s="97">
        <v>1253</v>
      </c>
      <c r="J462" s="97">
        <f>SUM(H462:I462)</f>
        <v>1253</v>
      </c>
      <c r="K462" s="83"/>
    </row>
    <row r="463" spans="1:11" ht="12.75" customHeight="1">
      <c r="A463" s="33"/>
      <c r="B463" s="42"/>
      <c r="C463" s="42"/>
      <c r="D463" s="42"/>
      <c r="E463" s="42"/>
      <c r="F463" s="42"/>
      <c r="G463" s="42"/>
      <c r="H463" s="42"/>
      <c r="K463" s="83"/>
    </row>
    <row r="464" spans="1:11" ht="12.75" customHeight="1">
      <c r="A464" s="42" t="s">
        <v>370</v>
      </c>
      <c r="B464" s="42"/>
      <c r="C464" s="42"/>
      <c r="D464" s="42"/>
      <c r="E464" s="42"/>
      <c r="F464" s="42"/>
      <c r="G464" s="95"/>
      <c r="H464" s="95">
        <f>H446+H450-H454</f>
        <v>5626</v>
      </c>
      <c r="I464" s="95">
        <f>I446+I450-I454</f>
        <v>4463</v>
      </c>
      <c r="J464" s="95">
        <f>SUM(H464:I464)</f>
        <v>10089</v>
      </c>
      <c r="K464" s="83"/>
    </row>
    <row r="465" spans="1:11" ht="12.75" customHeight="1">
      <c r="A465" s="42"/>
      <c r="B465" s="42"/>
      <c r="C465" s="42"/>
      <c r="D465" s="42"/>
      <c r="E465" s="42"/>
      <c r="F465" s="42"/>
      <c r="G465" s="95"/>
      <c r="H465" s="95"/>
      <c r="I465" s="95"/>
      <c r="J465" s="95"/>
      <c r="K465" s="83"/>
    </row>
    <row r="466" spans="1:11" ht="12.75" customHeight="1">
      <c r="A466" s="42"/>
      <c r="B466" s="42"/>
      <c r="C466" s="42"/>
      <c r="D466" s="42"/>
      <c r="E466" s="42"/>
      <c r="F466" s="42"/>
      <c r="G466" s="95"/>
      <c r="H466" s="95"/>
      <c r="I466" s="95"/>
      <c r="J466" s="95"/>
      <c r="K466" s="83"/>
    </row>
    <row r="467" spans="1:11" ht="12.75" customHeight="1">
      <c r="A467" s="42"/>
      <c r="B467" s="42"/>
      <c r="C467" s="42"/>
      <c r="D467" s="42"/>
      <c r="E467" s="42"/>
      <c r="F467" s="42"/>
      <c r="G467" s="95"/>
      <c r="H467" s="95"/>
      <c r="I467" s="95"/>
      <c r="J467" s="95"/>
      <c r="K467" s="83"/>
    </row>
    <row r="468" spans="1:11" ht="12.75" customHeight="1">
      <c r="A468" s="42"/>
      <c r="B468" s="42"/>
      <c r="C468" s="42"/>
      <c r="D468" s="42"/>
      <c r="E468" s="42"/>
      <c r="F468" s="42"/>
      <c r="G468" s="95"/>
      <c r="H468" s="95"/>
      <c r="I468" s="95"/>
      <c r="J468" s="95"/>
      <c r="K468" s="83"/>
    </row>
    <row r="469" spans="1:11" ht="12.75" customHeight="1">
      <c r="A469" s="42"/>
      <c r="B469" s="42"/>
      <c r="C469" s="42"/>
      <c r="D469" s="42"/>
      <c r="E469" s="42"/>
      <c r="F469" s="42"/>
      <c r="G469" s="95"/>
      <c r="H469" s="95"/>
      <c r="I469" s="95"/>
      <c r="J469" s="95"/>
      <c r="K469" s="83"/>
    </row>
    <row r="470" spans="1:11" ht="12.75" customHeight="1">
      <c r="A470" s="42"/>
      <c r="B470" s="42"/>
      <c r="C470" s="42"/>
      <c r="D470" s="42"/>
      <c r="E470" s="42"/>
      <c r="F470" s="42"/>
      <c r="G470" s="95"/>
      <c r="H470" s="95"/>
      <c r="I470" s="95"/>
      <c r="J470" s="95"/>
      <c r="K470" s="83"/>
    </row>
    <row r="471" spans="1:11" ht="12.75" customHeight="1">
      <c r="A471" s="42"/>
      <c r="B471" s="42"/>
      <c r="C471" s="42"/>
      <c r="D471" s="42"/>
      <c r="E471" s="42"/>
      <c r="F471" s="42"/>
      <c r="G471" s="95"/>
      <c r="H471" s="95"/>
      <c r="I471" s="95"/>
      <c r="J471" s="95"/>
      <c r="K471" s="83"/>
    </row>
    <row r="472" spans="1:11" ht="12.75" customHeight="1">
      <c r="A472" s="42"/>
      <c r="B472" s="42"/>
      <c r="C472" s="42"/>
      <c r="D472" s="42"/>
      <c r="E472" s="42"/>
      <c r="F472" s="42"/>
      <c r="G472" s="95"/>
      <c r="H472" s="95"/>
      <c r="I472" s="95"/>
      <c r="J472" s="95"/>
      <c r="K472" s="83"/>
    </row>
    <row r="473" spans="1:11" ht="12.75" customHeight="1">
      <c r="A473" s="42"/>
      <c r="B473" s="42"/>
      <c r="C473" s="42"/>
      <c r="D473" s="42"/>
      <c r="E473" s="42"/>
      <c r="F473" s="42"/>
      <c r="G473" s="95"/>
      <c r="H473" s="95"/>
      <c r="I473" s="95"/>
      <c r="J473" s="95"/>
      <c r="K473" s="83"/>
    </row>
    <row r="474" spans="1:11" ht="12.75" customHeight="1">
      <c r="A474" s="42"/>
      <c r="B474" s="42"/>
      <c r="C474" s="42"/>
      <c r="D474" s="42"/>
      <c r="E474" s="42"/>
      <c r="F474" s="42"/>
      <c r="G474" s="95"/>
      <c r="H474" s="95"/>
      <c r="I474" s="95"/>
      <c r="J474" s="95"/>
      <c r="K474" s="83"/>
    </row>
    <row r="475" spans="1:11" ht="12.75" customHeight="1">
      <c r="A475" s="42"/>
      <c r="B475" s="42"/>
      <c r="C475" s="42"/>
      <c r="D475" s="42"/>
      <c r="E475" s="42"/>
      <c r="F475" s="42"/>
      <c r="G475" s="95"/>
      <c r="H475" s="95"/>
      <c r="I475" s="95"/>
      <c r="J475" s="95"/>
      <c r="K475" s="83"/>
    </row>
    <row r="476" spans="1:11" ht="12.75" customHeight="1">
      <c r="A476" s="42"/>
      <c r="B476" s="42"/>
      <c r="C476" s="42"/>
      <c r="D476" s="42"/>
      <c r="E476" s="42"/>
      <c r="F476" s="42"/>
      <c r="G476" s="95"/>
      <c r="H476" s="95"/>
      <c r="I476" s="95"/>
      <c r="J476" s="95"/>
      <c r="K476" s="83"/>
    </row>
    <row r="477" spans="1:11" ht="12.75" customHeight="1">
      <c r="A477" s="42"/>
      <c r="B477" s="42"/>
      <c r="C477" s="42"/>
      <c r="D477" s="42"/>
      <c r="E477" s="42"/>
      <c r="F477" s="42"/>
      <c r="G477" s="95"/>
      <c r="H477" s="95"/>
      <c r="I477" s="95"/>
      <c r="J477" s="95"/>
      <c r="K477" s="83"/>
    </row>
    <row r="478" spans="1:11" ht="12.75" customHeight="1">
      <c r="A478" s="42"/>
      <c r="B478" s="42"/>
      <c r="C478" s="42"/>
      <c r="D478" s="42"/>
      <c r="E478" s="42"/>
      <c r="F478" s="42"/>
      <c r="G478" s="95"/>
      <c r="H478" s="95"/>
      <c r="I478" s="95"/>
      <c r="J478" s="95"/>
      <c r="K478" s="83"/>
    </row>
    <row r="479" spans="1:11" ht="12.75" customHeight="1">
      <c r="A479" s="42"/>
      <c r="B479" s="42"/>
      <c r="C479" s="42"/>
      <c r="D479" s="42"/>
      <c r="E479" s="42"/>
      <c r="F479" s="42"/>
      <c r="G479" s="95"/>
      <c r="H479" s="95"/>
      <c r="I479" s="95"/>
      <c r="J479" s="95"/>
      <c r="K479" s="83"/>
    </row>
    <row r="480" spans="1:11" ht="12.75" customHeight="1">
      <c r="A480" s="42"/>
      <c r="B480" s="42"/>
      <c r="C480" s="42"/>
      <c r="D480" s="42"/>
      <c r="E480" s="42"/>
      <c r="F480" s="42"/>
      <c r="G480" s="95"/>
      <c r="H480" s="95"/>
      <c r="I480" s="95"/>
      <c r="J480" s="95"/>
      <c r="K480" s="83"/>
    </row>
    <row r="481" spans="1:11" ht="15">
      <c r="A481" s="8" t="s">
        <v>509</v>
      </c>
      <c r="H481" s="11"/>
      <c r="I481" s="11"/>
      <c r="J481" s="11"/>
      <c r="K481" s="1"/>
    </row>
    <row r="482" spans="1:11" ht="12.75" customHeight="1">
      <c r="A482" s="8"/>
      <c r="H482" s="80" t="s">
        <v>11</v>
      </c>
      <c r="I482" s="80" t="s">
        <v>12</v>
      </c>
      <c r="J482" s="80" t="s">
        <v>11</v>
      </c>
      <c r="K482" s="1"/>
    </row>
    <row r="483" spans="1:11" ht="12.75" customHeight="1">
      <c r="A483" s="8"/>
      <c r="H483" s="80" t="s">
        <v>129</v>
      </c>
      <c r="I483" s="80" t="s">
        <v>130</v>
      </c>
      <c r="J483" s="80" t="s">
        <v>131</v>
      </c>
      <c r="K483" s="1"/>
    </row>
    <row r="484" spans="1:11" ht="12.75">
      <c r="A484" s="49" t="s">
        <v>125</v>
      </c>
      <c r="B484" s="33"/>
      <c r="C484" s="33"/>
      <c r="D484" s="33"/>
      <c r="E484" s="33"/>
      <c r="F484" s="33"/>
      <c r="G484" s="33"/>
      <c r="H484" s="46"/>
      <c r="I484" s="46"/>
      <c r="J484" s="48"/>
      <c r="K484" s="1"/>
    </row>
    <row r="485" spans="1:11" ht="12.75">
      <c r="A485" s="64" t="s">
        <v>14</v>
      </c>
      <c r="B485" s="33"/>
      <c r="C485" s="33"/>
      <c r="D485" s="33"/>
      <c r="E485" s="33"/>
      <c r="F485" s="33"/>
      <c r="G485" s="33"/>
      <c r="H485" s="46"/>
      <c r="I485" s="46"/>
      <c r="J485" s="46"/>
      <c r="K485" s="1"/>
    </row>
    <row r="486" spans="1:11" ht="12.75">
      <c r="A486" s="2" t="s">
        <v>0</v>
      </c>
      <c r="B486" s="2"/>
      <c r="C486" s="2"/>
      <c r="D486" s="2"/>
      <c r="E486" s="2"/>
      <c r="H486" s="3">
        <v>521790</v>
      </c>
      <c r="I486" s="11">
        <f>(I37+I43+I86)-I487</f>
        <v>18934</v>
      </c>
      <c r="J486" s="6">
        <f>SUM(H486:I486)</f>
        <v>540724</v>
      </c>
      <c r="K486" s="1"/>
    </row>
    <row r="487" spans="1:11" ht="12.75">
      <c r="A487" s="2" t="s">
        <v>2</v>
      </c>
      <c r="B487" s="2"/>
      <c r="C487" s="2"/>
      <c r="D487" s="2"/>
      <c r="E487" s="2"/>
      <c r="H487" s="3">
        <v>353158</v>
      </c>
      <c r="I487" s="11">
        <f>I71+I102+I106+I107+I111+I115+I118</f>
        <v>12769</v>
      </c>
      <c r="J487" s="6">
        <f>SUM(H487:I487)</f>
        <v>365927</v>
      </c>
      <c r="K487" s="1"/>
    </row>
    <row r="488" spans="1:11" ht="13.5" thickBot="1">
      <c r="A488" s="2" t="s">
        <v>3</v>
      </c>
      <c r="B488" s="2"/>
      <c r="C488" s="2"/>
      <c r="D488" s="2"/>
      <c r="E488" s="2"/>
      <c r="H488" s="3">
        <v>250230</v>
      </c>
      <c r="I488" s="11">
        <f>I122</f>
        <v>-6163</v>
      </c>
      <c r="J488" s="6">
        <f>SUM(H488:I488)</f>
        <v>244067</v>
      </c>
      <c r="K488" s="1"/>
    </row>
    <row r="489" spans="1:11" ht="15.75" thickBot="1">
      <c r="A489" s="65" t="s">
        <v>126</v>
      </c>
      <c r="B489" s="100"/>
      <c r="C489" s="100"/>
      <c r="D489" s="100"/>
      <c r="E489" s="100"/>
      <c r="F489" s="59"/>
      <c r="G489" s="59"/>
      <c r="H489" s="101">
        <f>SUM(H486:H488)</f>
        <v>1125178</v>
      </c>
      <c r="I489" s="101">
        <f>SUM(I486:I488)</f>
        <v>25540</v>
      </c>
      <c r="J489" s="101">
        <f>SUM(J486:J488)</f>
        <v>1150718</v>
      </c>
      <c r="K489" s="1"/>
    </row>
    <row r="490" spans="1:11" ht="15">
      <c r="A490" s="27"/>
      <c r="B490" s="2"/>
      <c r="C490" s="2"/>
      <c r="D490" s="2"/>
      <c r="E490" s="2"/>
      <c r="H490" s="4"/>
      <c r="I490" s="4"/>
      <c r="J490" s="4"/>
      <c r="K490" s="1"/>
    </row>
    <row r="491" spans="1:11" ht="12.75">
      <c r="A491" s="2"/>
      <c r="B491" s="2"/>
      <c r="C491" s="2"/>
      <c r="D491" s="2"/>
      <c r="E491" s="2"/>
      <c r="H491" s="3"/>
      <c r="I491" s="11"/>
      <c r="J491" s="6"/>
      <c r="K491" s="1"/>
    </row>
    <row r="492" spans="1:11" ht="12.75">
      <c r="A492" s="49" t="s">
        <v>127</v>
      </c>
      <c r="B492" s="2"/>
      <c r="C492" s="2"/>
      <c r="D492" s="2"/>
      <c r="E492" s="2"/>
      <c r="H492" s="3"/>
      <c r="I492" s="11"/>
      <c r="J492" s="6"/>
      <c r="K492" s="1"/>
    </row>
    <row r="493" spans="1:11" ht="12.75">
      <c r="A493" s="64" t="s">
        <v>14</v>
      </c>
      <c r="B493" s="2"/>
      <c r="C493" s="2"/>
      <c r="D493" s="2"/>
      <c r="E493" s="2"/>
      <c r="H493" s="3"/>
      <c r="I493" s="11"/>
      <c r="J493" s="6"/>
      <c r="K493" s="1"/>
    </row>
    <row r="494" spans="1:11" ht="12.75">
      <c r="A494" s="2" t="s">
        <v>4</v>
      </c>
      <c r="B494" s="2"/>
      <c r="C494" s="2"/>
      <c r="D494" s="2"/>
      <c r="E494" s="2"/>
      <c r="H494" s="3">
        <v>518860</v>
      </c>
      <c r="I494" s="11">
        <f>I511-I496-I550</f>
        <v>18507</v>
      </c>
      <c r="J494" s="6">
        <f>SUM(H494:I494)</f>
        <v>537367</v>
      </c>
      <c r="K494" s="1"/>
    </row>
    <row r="495" spans="1:11" ht="12.75">
      <c r="A495" s="2" t="s">
        <v>5</v>
      </c>
      <c r="B495" s="2"/>
      <c r="C495" s="2"/>
      <c r="D495" s="2"/>
      <c r="E495" s="2"/>
      <c r="H495" s="3">
        <v>470022</v>
      </c>
      <c r="I495" s="11">
        <f>I550</f>
        <v>14899</v>
      </c>
      <c r="J495" s="6">
        <f>SUM(H495:I495)</f>
        <v>484921</v>
      </c>
      <c r="K495" s="1"/>
    </row>
    <row r="496" spans="1:11" ht="13.5" thickBot="1">
      <c r="A496" s="2" t="s">
        <v>6</v>
      </c>
      <c r="B496" s="2"/>
      <c r="C496" s="2"/>
      <c r="D496" s="2"/>
      <c r="E496" s="2"/>
      <c r="H496" s="3">
        <v>136296</v>
      </c>
      <c r="I496" s="11">
        <f>I547+I548+I549</f>
        <v>-7866</v>
      </c>
      <c r="J496" s="6">
        <f>SUM(H496:I496)</f>
        <v>128430</v>
      </c>
      <c r="K496" s="1"/>
    </row>
    <row r="497" spans="1:11" ht="15.75" thickBot="1">
      <c r="A497" s="65" t="s">
        <v>128</v>
      </c>
      <c r="B497" s="100"/>
      <c r="C497" s="100"/>
      <c r="D497" s="100"/>
      <c r="E497" s="100"/>
      <c r="F497" s="59"/>
      <c r="G497" s="59"/>
      <c r="H497" s="101">
        <f>SUM(H494:H496)</f>
        <v>1125178</v>
      </c>
      <c r="I497" s="101">
        <f>SUM(I494:I496)</f>
        <v>25540</v>
      </c>
      <c r="J497" s="101">
        <f>SUM(J494:J496)</f>
        <v>1150718</v>
      </c>
      <c r="K497" s="1"/>
    </row>
    <row r="498" spans="1:11" ht="12.75">
      <c r="A498" s="2"/>
      <c r="B498" s="2"/>
      <c r="C498" s="2"/>
      <c r="D498" s="2"/>
      <c r="E498" s="2"/>
      <c r="H498" s="11"/>
      <c r="I498" s="3"/>
      <c r="J498" s="6"/>
      <c r="K498" s="1"/>
    </row>
    <row r="499" spans="1:11" ht="12.75">
      <c r="A499" s="5" t="s">
        <v>7</v>
      </c>
      <c r="B499" s="2"/>
      <c r="C499" s="2"/>
      <c r="D499" s="2"/>
      <c r="E499" s="2"/>
      <c r="H499" s="4">
        <f>H489-H497</f>
        <v>0</v>
      </c>
      <c r="I499" s="4">
        <f>I489-I497</f>
        <v>0</v>
      </c>
      <c r="J499" s="45">
        <f>J489-J497</f>
        <v>0</v>
      </c>
      <c r="K499" s="1"/>
    </row>
    <row r="500" spans="1:11" ht="12.75" customHeight="1">
      <c r="A500" s="8"/>
      <c r="H500" s="11"/>
      <c r="I500" s="11"/>
      <c r="J500" s="11"/>
      <c r="K500" s="1"/>
    </row>
    <row r="501" spans="1:11" ht="15">
      <c r="A501" s="104" t="s">
        <v>104</v>
      </c>
      <c r="B501" s="33"/>
      <c r="C501" s="33"/>
      <c r="D501" s="33"/>
      <c r="E501" s="33"/>
      <c r="F501" s="33"/>
      <c r="G501" s="33"/>
      <c r="K501" s="1"/>
    </row>
    <row r="502" spans="2:11" ht="12.75">
      <c r="B502" s="33"/>
      <c r="C502" s="33"/>
      <c r="D502" s="33"/>
      <c r="E502" s="33"/>
      <c r="F502" s="33"/>
      <c r="G502" s="33"/>
      <c r="H502" s="46"/>
      <c r="I502" s="46"/>
      <c r="J502" s="46"/>
      <c r="K502" s="1"/>
    </row>
    <row r="503" spans="1:11" ht="15">
      <c r="A503" s="9" t="s">
        <v>380</v>
      </c>
      <c r="B503" s="32"/>
      <c r="C503" s="32"/>
      <c r="D503" s="32"/>
      <c r="E503" s="32"/>
      <c r="F503" s="32"/>
      <c r="G503" s="32"/>
      <c r="H503" s="10">
        <f>SUM(H505:H509)</f>
        <v>1125178</v>
      </c>
      <c r="I503" s="10">
        <f>SUM(I505:I509)</f>
        <v>25540</v>
      </c>
      <c r="J503" s="10">
        <f>SUM(H503:I503)</f>
        <v>1150718</v>
      </c>
      <c r="K503" s="6">
        <f>I37+I43+I86+I122</f>
        <v>25540</v>
      </c>
    </row>
    <row r="504" spans="2:11" ht="12.75">
      <c r="B504" s="33"/>
      <c r="C504" s="33"/>
      <c r="D504" s="33"/>
      <c r="E504" s="33"/>
      <c r="F504" s="33"/>
      <c r="G504" s="33"/>
      <c r="H504" s="46"/>
      <c r="I504" s="46"/>
      <c r="J504" s="46"/>
      <c r="K504" s="1"/>
    </row>
    <row r="505" spans="1:11" ht="12.75">
      <c r="A505" t="s">
        <v>105</v>
      </c>
      <c r="B505" s="33"/>
      <c r="C505" s="33"/>
      <c r="D505" s="33"/>
      <c r="E505" s="33"/>
      <c r="F505" s="33"/>
      <c r="G505" s="33"/>
      <c r="H505" s="46">
        <v>339012</v>
      </c>
      <c r="I505" s="46">
        <f>I37</f>
        <v>10081</v>
      </c>
      <c r="J505" s="46">
        <f>SUM(H505:I505)</f>
        <v>349093</v>
      </c>
      <c r="K505" s="1"/>
    </row>
    <row r="506" spans="1:11" ht="12.75">
      <c r="A506" t="s">
        <v>106</v>
      </c>
      <c r="B506" s="33"/>
      <c r="C506" s="33"/>
      <c r="D506" s="33"/>
      <c r="E506" s="33"/>
      <c r="F506" s="33"/>
      <c r="G506" s="33"/>
      <c r="H506" s="46">
        <v>224127</v>
      </c>
      <c r="I506" s="46">
        <f>I43</f>
        <v>7344</v>
      </c>
      <c r="J506" s="46">
        <f>SUM(H506:I506)</f>
        <v>231471</v>
      </c>
      <c r="K506" s="1"/>
    </row>
    <row r="507" spans="1:11" ht="12.75">
      <c r="A507" t="s">
        <v>107</v>
      </c>
      <c r="B507" s="33"/>
      <c r="C507" s="33"/>
      <c r="D507" s="33"/>
      <c r="E507" s="33"/>
      <c r="F507" s="33"/>
      <c r="G507" s="33"/>
      <c r="H507" s="46">
        <v>311809</v>
      </c>
      <c r="I507" s="46">
        <f>I86</f>
        <v>14278</v>
      </c>
      <c r="J507" s="46">
        <f>SUM(H507:I507)</f>
        <v>326087</v>
      </c>
      <c r="K507" s="1"/>
    </row>
    <row r="508" spans="1:11" ht="12.75">
      <c r="A508" t="s">
        <v>108</v>
      </c>
      <c r="B508" s="33"/>
      <c r="C508" s="33"/>
      <c r="D508" s="33"/>
      <c r="E508" s="33"/>
      <c r="F508" s="33"/>
      <c r="G508" s="33"/>
      <c r="H508" s="46">
        <v>177469</v>
      </c>
      <c r="I508" s="46">
        <f>I122</f>
        <v>-6163</v>
      </c>
      <c r="J508" s="46">
        <f>SUM(H508:I508)</f>
        <v>171306</v>
      </c>
      <c r="K508" s="1"/>
    </row>
    <row r="509" spans="1:11" ht="12.75">
      <c r="A509" t="s">
        <v>109</v>
      </c>
      <c r="B509" s="33"/>
      <c r="C509" s="33"/>
      <c r="D509" s="33"/>
      <c r="E509" s="33"/>
      <c r="F509" s="33"/>
      <c r="G509" s="33"/>
      <c r="H509" s="46">
        <v>72761</v>
      </c>
      <c r="I509" s="46"/>
      <c r="J509" s="46">
        <f>SUM(H509:I509)</f>
        <v>72761</v>
      </c>
      <c r="K509" s="1"/>
    </row>
    <row r="510" spans="1:11" ht="12.75">
      <c r="A510" s="33"/>
      <c r="B510" s="33"/>
      <c r="C510" s="33"/>
      <c r="D510" s="33"/>
      <c r="E510" s="33"/>
      <c r="F510" s="33"/>
      <c r="G510" s="33"/>
      <c r="H510" s="46"/>
      <c r="I510" s="46"/>
      <c r="J510" s="46"/>
      <c r="K510" s="1"/>
    </row>
    <row r="511" spans="1:11" ht="15">
      <c r="A511" s="9" t="s">
        <v>379</v>
      </c>
      <c r="B511" s="32"/>
      <c r="C511" s="32"/>
      <c r="D511" s="32"/>
      <c r="E511" s="32"/>
      <c r="F511" s="32"/>
      <c r="G511" s="32"/>
      <c r="H511" s="10">
        <f>SUM(H513:H549)</f>
        <v>1125178</v>
      </c>
      <c r="I511" s="10">
        <f>SUM(I513:I549)</f>
        <v>25540</v>
      </c>
      <c r="J511" s="10">
        <f>SUM(H511:I511)</f>
        <v>1150718</v>
      </c>
      <c r="K511" s="6">
        <f>I142+I164+I170+I177+I188+I215+I234+I248+I253+I261+I278+I287+I293+I308+I318+I347+I353+I360+I374</f>
        <v>25540</v>
      </c>
    </row>
    <row r="512" spans="3:11" ht="12.75">
      <c r="C512" s="33"/>
      <c r="D512" s="33"/>
      <c r="E512" s="33"/>
      <c r="F512" s="33"/>
      <c r="G512" s="33"/>
      <c r="H512" s="46"/>
      <c r="I512" s="46"/>
      <c r="J512" s="46"/>
      <c r="K512" s="1"/>
    </row>
    <row r="513" spans="1:11" ht="12.75">
      <c r="A513" s="71" t="s">
        <v>25</v>
      </c>
      <c r="B513" s="2" t="s">
        <v>110</v>
      </c>
      <c r="C513" s="2"/>
      <c r="G513" s="33"/>
      <c r="H513" s="46">
        <v>82787</v>
      </c>
      <c r="I513" s="46">
        <f>I142</f>
        <v>4906</v>
      </c>
      <c r="J513" s="46">
        <f>SUM(H513:I513)</f>
        <v>87693</v>
      </c>
      <c r="K513" s="1"/>
    </row>
    <row r="514" spans="1:11" ht="12.75">
      <c r="A514" s="71" t="s">
        <v>153</v>
      </c>
      <c r="B514" s="2" t="s">
        <v>177</v>
      </c>
      <c r="C514" s="2"/>
      <c r="G514" s="33"/>
      <c r="H514" s="46">
        <v>200</v>
      </c>
      <c r="I514" s="46"/>
      <c r="J514" s="46">
        <f aca="true" t="shared" si="4" ref="J514:J545">SUM(H514:I514)</f>
        <v>200</v>
      </c>
      <c r="K514" s="1"/>
    </row>
    <row r="515" spans="1:11" ht="12.75">
      <c r="A515" s="71" t="s">
        <v>154</v>
      </c>
      <c r="B515" s="2" t="s">
        <v>178</v>
      </c>
      <c r="C515" s="2"/>
      <c r="G515" s="33"/>
      <c r="H515" s="46">
        <v>1035</v>
      </c>
      <c r="I515" s="46"/>
      <c r="J515" s="46">
        <f t="shared" si="4"/>
        <v>1035</v>
      </c>
      <c r="K515" s="1"/>
    </row>
    <row r="516" spans="1:11" ht="12.75">
      <c r="A516" s="71" t="s">
        <v>155</v>
      </c>
      <c r="B516" s="2" t="s">
        <v>179</v>
      </c>
      <c r="C516" s="2"/>
      <c r="G516" s="33"/>
      <c r="H516" s="46">
        <v>21782</v>
      </c>
      <c r="I516" s="46">
        <f>I253</f>
        <v>274</v>
      </c>
      <c r="J516" s="46">
        <f t="shared" si="4"/>
        <v>22056</v>
      </c>
      <c r="K516" s="1"/>
    </row>
    <row r="517" spans="1:11" ht="12.75">
      <c r="A517" s="71" t="s">
        <v>156</v>
      </c>
      <c r="B517" s="2" t="s">
        <v>180</v>
      </c>
      <c r="C517" s="2"/>
      <c r="G517" s="33"/>
      <c r="H517" s="46">
        <v>9295</v>
      </c>
      <c r="I517" s="46">
        <f>I170</f>
        <v>60</v>
      </c>
      <c r="J517" s="46">
        <f t="shared" si="4"/>
        <v>9355</v>
      </c>
      <c r="K517" s="1"/>
    </row>
    <row r="518" spans="1:11" ht="12.75">
      <c r="A518" s="71" t="s">
        <v>157</v>
      </c>
      <c r="B518" s="2" t="s">
        <v>111</v>
      </c>
      <c r="C518" s="2"/>
      <c r="G518" s="33"/>
      <c r="H518" s="46">
        <v>23277</v>
      </c>
      <c r="I518" s="46"/>
      <c r="J518" s="46">
        <f t="shared" si="4"/>
        <v>23277</v>
      </c>
      <c r="K518" s="1"/>
    </row>
    <row r="519" spans="1:11" ht="12.75">
      <c r="A519" s="71" t="s">
        <v>158</v>
      </c>
      <c r="B519" s="2" t="s">
        <v>181</v>
      </c>
      <c r="C519" s="2"/>
      <c r="G519" s="33"/>
      <c r="H519" s="46">
        <v>282</v>
      </c>
      <c r="I519" s="46"/>
      <c r="J519" s="46">
        <f t="shared" si="4"/>
        <v>282</v>
      </c>
      <c r="K519" s="1"/>
    </row>
    <row r="520" spans="1:11" ht="12.75">
      <c r="A520" s="71" t="s">
        <v>159</v>
      </c>
      <c r="B520" s="2" t="s">
        <v>182</v>
      </c>
      <c r="C520" s="2"/>
      <c r="G520" s="33"/>
      <c r="H520" s="46">
        <v>1654</v>
      </c>
      <c r="I520" s="46"/>
      <c r="J520" s="46">
        <f t="shared" si="4"/>
        <v>1654</v>
      </c>
      <c r="K520" s="1"/>
    </row>
    <row r="521" spans="1:11" ht="12.75">
      <c r="A521" s="71" t="s">
        <v>112</v>
      </c>
      <c r="B521" s="2" t="s">
        <v>113</v>
      </c>
      <c r="C521" s="2"/>
      <c r="G521" s="33"/>
      <c r="H521" s="46">
        <v>378298</v>
      </c>
      <c r="I521" s="46">
        <f>I188</f>
        <v>7191</v>
      </c>
      <c r="J521" s="46">
        <f t="shared" si="4"/>
        <v>385489</v>
      </c>
      <c r="K521" s="1"/>
    </row>
    <row r="522" spans="1:11" ht="12.75">
      <c r="A522" s="71"/>
      <c r="B522" s="2" t="s">
        <v>183</v>
      </c>
      <c r="C522" s="2"/>
      <c r="G522" s="33"/>
      <c r="H522" s="46">
        <v>3784</v>
      </c>
      <c r="I522" s="46"/>
      <c r="J522" s="46">
        <f t="shared" si="4"/>
        <v>3784</v>
      </c>
      <c r="K522" s="1"/>
    </row>
    <row r="523" spans="1:11" ht="12.75">
      <c r="A523" s="71" t="s">
        <v>160</v>
      </c>
      <c r="B523" s="2" t="s">
        <v>114</v>
      </c>
      <c r="C523" s="2"/>
      <c r="G523" s="33"/>
      <c r="H523" s="46">
        <v>83062</v>
      </c>
      <c r="I523" s="46">
        <f>I215</f>
        <v>3342</v>
      </c>
      <c r="J523" s="46">
        <f t="shared" si="4"/>
        <v>86404</v>
      </c>
      <c r="K523" s="1"/>
    </row>
    <row r="524" spans="1:11" ht="12.75">
      <c r="A524" s="71" t="s">
        <v>161</v>
      </c>
      <c r="B524" s="2" t="s">
        <v>115</v>
      </c>
      <c r="C524" s="2"/>
      <c r="G524" s="33"/>
      <c r="H524" s="46">
        <v>2644</v>
      </c>
      <c r="I524" s="46">
        <f>I234</f>
        <v>275</v>
      </c>
      <c r="J524" s="46">
        <f t="shared" si="4"/>
        <v>2919</v>
      </c>
      <c r="K524" s="1"/>
    </row>
    <row r="525" spans="1:11" ht="12.75">
      <c r="A525" s="71" t="s">
        <v>162</v>
      </c>
      <c r="B525" s="2" t="s">
        <v>116</v>
      </c>
      <c r="C525" s="2"/>
      <c r="G525" s="33"/>
      <c r="H525" s="46">
        <v>43594</v>
      </c>
      <c r="I525" s="46">
        <f>I248</f>
        <v>25</v>
      </c>
      <c r="J525" s="46">
        <f t="shared" si="4"/>
        <v>43619</v>
      </c>
      <c r="K525" s="1"/>
    </row>
    <row r="526" spans="1:11" ht="12.75">
      <c r="A526" s="71" t="s">
        <v>163</v>
      </c>
      <c r="B526" s="2" t="s">
        <v>117</v>
      </c>
      <c r="C526" s="2"/>
      <c r="G526" s="33"/>
      <c r="H526" s="46">
        <v>9337</v>
      </c>
      <c r="I526" s="46">
        <f>I261</f>
        <v>655</v>
      </c>
      <c r="J526" s="46">
        <f t="shared" si="4"/>
        <v>9992</v>
      </c>
      <c r="K526" s="1"/>
    </row>
    <row r="527" spans="1:11" ht="12.75">
      <c r="A527" s="71" t="s">
        <v>164</v>
      </c>
      <c r="B527" s="2" t="s">
        <v>118</v>
      </c>
      <c r="C527" s="2"/>
      <c r="G527" s="33"/>
      <c r="H527" s="46">
        <v>20344</v>
      </c>
      <c r="I527" s="46"/>
      <c r="J527" s="46">
        <f t="shared" si="4"/>
        <v>20344</v>
      </c>
      <c r="K527" s="1"/>
    </row>
    <row r="528" spans="1:11" ht="12.75">
      <c r="A528" s="71" t="s">
        <v>165</v>
      </c>
      <c r="B528" s="2" t="s">
        <v>119</v>
      </c>
      <c r="C528" s="2"/>
      <c r="G528" s="33"/>
      <c r="H528" s="46">
        <v>36704</v>
      </c>
      <c r="I528" s="46">
        <f>I278</f>
        <v>1547</v>
      </c>
      <c r="J528" s="46">
        <f t="shared" si="4"/>
        <v>38251</v>
      </c>
      <c r="K528" s="1"/>
    </row>
    <row r="529" spans="1:11" ht="12.75">
      <c r="A529" s="71" t="s">
        <v>52</v>
      </c>
      <c r="B529" s="2" t="s">
        <v>184</v>
      </c>
      <c r="C529" s="2"/>
      <c r="G529" s="33"/>
      <c r="H529" s="46">
        <v>7698</v>
      </c>
      <c r="I529" s="46">
        <f>I287</f>
        <v>1070</v>
      </c>
      <c r="J529" s="46">
        <f t="shared" si="4"/>
        <v>8768</v>
      </c>
      <c r="K529" s="1"/>
    </row>
    <row r="530" spans="1:11" ht="12.75">
      <c r="A530" s="2" t="s">
        <v>166</v>
      </c>
      <c r="B530" s="2" t="s">
        <v>185</v>
      </c>
      <c r="C530" s="2"/>
      <c r="G530" s="33"/>
      <c r="H530" s="46">
        <v>50</v>
      </c>
      <c r="I530" s="46"/>
      <c r="J530" s="46">
        <f t="shared" si="4"/>
        <v>50</v>
      </c>
      <c r="K530" s="1"/>
    </row>
    <row r="531" spans="1:11" ht="12.75">
      <c r="A531" s="2" t="s">
        <v>145</v>
      </c>
      <c r="B531" s="2" t="s">
        <v>186</v>
      </c>
      <c r="C531" s="2"/>
      <c r="G531" s="33"/>
      <c r="H531" s="46">
        <v>935</v>
      </c>
      <c r="I531" s="46">
        <f>I293</f>
        <v>-74</v>
      </c>
      <c r="J531" s="46">
        <f t="shared" si="4"/>
        <v>861</v>
      </c>
      <c r="K531" s="1"/>
    </row>
    <row r="532" spans="1:11" ht="12.75">
      <c r="A532" s="71" t="s">
        <v>167</v>
      </c>
      <c r="B532" s="2" t="s">
        <v>187</v>
      </c>
      <c r="C532" s="2"/>
      <c r="G532" s="33"/>
      <c r="H532" s="46">
        <v>3508</v>
      </c>
      <c r="I532" s="46"/>
      <c r="J532" s="46">
        <f t="shared" si="4"/>
        <v>3508</v>
      </c>
      <c r="K532" s="1"/>
    </row>
    <row r="533" spans="1:11" ht="12.75">
      <c r="A533" s="71" t="s">
        <v>168</v>
      </c>
      <c r="B533" s="2" t="s">
        <v>188</v>
      </c>
      <c r="C533" s="2"/>
      <c r="G533" s="33"/>
      <c r="H533" s="46">
        <v>3325</v>
      </c>
      <c r="I533" s="46">
        <f>I308</f>
        <v>-22</v>
      </c>
      <c r="J533" s="46">
        <f t="shared" si="4"/>
        <v>3303</v>
      </c>
      <c r="K533" s="1"/>
    </row>
    <row r="534" spans="1:11" ht="12.75">
      <c r="A534" s="71" t="s">
        <v>169</v>
      </c>
      <c r="B534" s="2" t="s">
        <v>189</v>
      </c>
      <c r="C534" s="2"/>
      <c r="G534" s="33"/>
      <c r="H534" s="46">
        <v>230716</v>
      </c>
      <c r="I534" s="46">
        <f>I318</f>
        <v>12333</v>
      </c>
      <c r="J534" s="46">
        <f t="shared" si="4"/>
        <v>243049</v>
      </c>
      <c r="K534" s="1"/>
    </row>
    <row r="535" spans="1:11" ht="12.75">
      <c r="A535" s="71" t="s">
        <v>170</v>
      </c>
      <c r="B535" s="2" t="s">
        <v>190</v>
      </c>
      <c r="C535" s="2"/>
      <c r="G535" s="33"/>
      <c r="H535" s="46">
        <v>1450</v>
      </c>
      <c r="I535" s="46">
        <f>I347</f>
        <v>187</v>
      </c>
      <c r="J535" s="46">
        <f t="shared" si="4"/>
        <v>1637</v>
      </c>
      <c r="K535" s="1"/>
    </row>
    <row r="536" spans="1:11" ht="12.75">
      <c r="A536" s="71" t="s">
        <v>171</v>
      </c>
      <c r="B536" s="2" t="s">
        <v>191</v>
      </c>
      <c r="C536" s="2"/>
      <c r="G536" s="33"/>
      <c r="H536" s="46">
        <v>55</v>
      </c>
      <c r="I536" s="46">
        <f>I353</f>
        <v>-5</v>
      </c>
      <c r="J536" s="46">
        <f t="shared" si="4"/>
        <v>50</v>
      </c>
      <c r="K536" s="1"/>
    </row>
    <row r="537" spans="1:11" ht="12.75">
      <c r="A537" s="71" t="s">
        <v>172</v>
      </c>
      <c r="B537" s="2" t="s">
        <v>192</v>
      </c>
      <c r="C537" s="2"/>
      <c r="G537" s="33"/>
      <c r="H537" s="46">
        <v>200</v>
      </c>
      <c r="I537" s="46"/>
      <c r="J537" s="46">
        <f t="shared" si="4"/>
        <v>200</v>
      </c>
      <c r="K537" s="1"/>
    </row>
    <row r="538" spans="1:11" ht="12.75">
      <c r="A538" s="2" t="s">
        <v>57</v>
      </c>
      <c r="B538" s="2" t="s">
        <v>193</v>
      </c>
      <c r="C538" s="2"/>
      <c r="G538" s="33"/>
      <c r="H538" s="46">
        <v>5304</v>
      </c>
      <c r="I538" s="46"/>
      <c r="J538" s="46">
        <f t="shared" si="4"/>
        <v>5304</v>
      </c>
      <c r="K538" s="1"/>
    </row>
    <row r="539" spans="1:11" ht="12.75">
      <c r="A539" s="71" t="s">
        <v>173</v>
      </c>
      <c r="B539" s="2" t="s">
        <v>120</v>
      </c>
      <c r="C539" s="2"/>
      <c r="G539" s="33"/>
      <c r="H539" s="46">
        <v>15155</v>
      </c>
      <c r="I539" s="46">
        <f>I360</f>
        <v>702</v>
      </c>
      <c r="J539" s="46">
        <f t="shared" si="4"/>
        <v>15857</v>
      </c>
      <c r="K539" s="1"/>
    </row>
    <row r="540" spans="1:11" ht="12.75">
      <c r="A540" s="2" t="s">
        <v>174</v>
      </c>
      <c r="B540" s="2" t="s">
        <v>194</v>
      </c>
      <c r="C540" s="2"/>
      <c r="G540" s="33"/>
      <c r="H540" s="46">
        <v>718</v>
      </c>
      <c r="I540" s="46"/>
      <c r="J540" s="46">
        <f t="shared" si="4"/>
        <v>718</v>
      </c>
      <c r="K540" s="1"/>
    </row>
    <row r="541" spans="1:11" ht="12.75">
      <c r="A541" s="71" t="s">
        <v>175</v>
      </c>
      <c r="B541" s="2" t="s">
        <v>121</v>
      </c>
      <c r="C541" s="2"/>
      <c r="G541" s="33"/>
      <c r="H541" s="46">
        <v>650</v>
      </c>
      <c r="I541" s="46"/>
      <c r="J541" s="46">
        <f t="shared" si="4"/>
        <v>650</v>
      </c>
      <c r="K541" s="1"/>
    </row>
    <row r="542" spans="1:11" ht="12.75">
      <c r="A542" s="2" t="s">
        <v>176</v>
      </c>
      <c r="B542" s="2" t="s">
        <v>195</v>
      </c>
      <c r="C542" s="2"/>
      <c r="G542" s="33"/>
      <c r="H542" s="46">
        <v>164</v>
      </c>
      <c r="I542" s="46"/>
      <c r="J542" s="46">
        <f t="shared" si="4"/>
        <v>164</v>
      </c>
      <c r="K542" s="1"/>
    </row>
    <row r="543" spans="1:11" ht="12.75">
      <c r="A543" s="2" t="s">
        <v>176</v>
      </c>
      <c r="B543" s="2" t="s">
        <v>196</v>
      </c>
      <c r="C543" s="2"/>
      <c r="G543" s="33"/>
      <c r="H543" s="46">
        <v>0</v>
      </c>
      <c r="I543" s="46"/>
      <c r="J543" s="46">
        <f t="shared" si="4"/>
        <v>0</v>
      </c>
      <c r="K543" s="1"/>
    </row>
    <row r="544" spans="1:11" ht="12.75">
      <c r="A544" s="71" t="s">
        <v>75</v>
      </c>
      <c r="B544" s="2" t="s">
        <v>197</v>
      </c>
      <c r="C544" s="2"/>
      <c r="G544" s="33"/>
      <c r="H544" s="46">
        <v>220</v>
      </c>
      <c r="I544" s="46"/>
      <c r="J544" s="46">
        <f t="shared" si="4"/>
        <v>220</v>
      </c>
      <c r="K544" s="1"/>
    </row>
    <row r="545" spans="1:11" ht="12.75">
      <c r="A545" s="71" t="s">
        <v>72</v>
      </c>
      <c r="B545" s="2" t="s">
        <v>198</v>
      </c>
      <c r="C545" s="2"/>
      <c r="G545" s="33"/>
      <c r="H545" s="46">
        <v>655</v>
      </c>
      <c r="I545" s="46">
        <f>I374</f>
        <v>940</v>
      </c>
      <c r="J545" s="46">
        <f t="shared" si="4"/>
        <v>1595</v>
      </c>
      <c r="K545" s="1"/>
    </row>
    <row r="546" spans="2:11" ht="12.75">
      <c r="B546" s="2" t="s">
        <v>440</v>
      </c>
      <c r="C546" s="2"/>
      <c r="G546" s="33"/>
      <c r="H546" s="46"/>
      <c r="I546" s="46"/>
      <c r="J546" s="46"/>
      <c r="K546" s="1"/>
    </row>
    <row r="547" spans="1:11" ht="12.75">
      <c r="A547" s="71" t="s">
        <v>25</v>
      </c>
      <c r="B547" s="2" t="s">
        <v>510</v>
      </c>
      <c r="C547" s="2"/>
      <c r="G547" s="33"/>
      <c r="H547" s="46">
        <v>1270</v>
      </c>
      <c r="I547" s="46">
        <f>I164</f>
        <v>200</v>
      </c>
      <c r="J547" s="46">
        <f>SUM(H547:I547)</f>
        <v>1470</v>
      </c>
      <c r="K547" s="1"/>
    </row>
    <row r="548" spans="1:11" ht="12.75">
      <c r="A548" s="2" t="s">
        <v>199</v>
      </c>
      <c r="B548" s="2" t="s">
        <v>180</v>
      </c>
      <c r="C548" s="2"/>
      <c r="G548" s="33"/>
      <c r="H548" s="46">
        <v>133976</v>
      </c>
      <c r="I548" s="46">
        <f>I177</f>
        <v>-8066</v>
      </c>
      <c r="J548" s="46">
        <f>SUM(H548:I548)</f>
        <v>125910</v>
      </c>
      <c r="K548" s="1"/>
    </row>
    <row r="549" spans="1:11" ht="12.75">
      <c r="A549" s="2" t="s">
        <v>27</v>
      </c>
      <c r="B549" s="2" t="s">
        <v>111</v>
      </c>
      <c r="C549" s="2"/>
      <c r="G549" s="33"/>
      <c r="H549" s="46">
        <v>1050</v>
      </c>
      <c r="I549" s="46"/>
      <c r="J549" s="46">
        <f>SUM(H549:I549)</f>
        <v>1050</v>
      </c>
      <c r="K549" s="1"/>
    </row>
    <row r="550" spans="1:11" ht="12.75">
      <c r="A550" s="2" t="s">
        <v>441</v>
      </c>
      <c r="B550" s="2"/>
      <c r="C550" s="2"/>
      <c r="G550" s="33"/>
      <c r="H550" s="46">
        <f>SUM(H552:H565)</f>
        <v>470022</v>
      </c>
      <c r="I550" s="46">
        <f>SUM(I552:I566)</f>
        <v>14899</v>
      </c>
      <c r="J550" s="46">
        <f>SUM(J552:J565)</f>
        <v>484711</v>
      </c>
      <c r="K550" s="1"/>
    </row>
    <row r="551" spans="1:11" ht="12.75">
      <c r="A551" s="71"/>
      <c r="B551" s="2"/>
      <c r="C551" s="2"/>
      <c r="G551" s="33"/>
      <c r="H551" s="46"/>
      <c r="I551" s="46"/>
      <c r="J551" s="46"/>
      <c r="K551" s="1"/>
    </row>
    <row r="552" spans="1:11" ht="12.75">
      <c r="A552" s="78" t="s">
        <v>270</v>
      </c>
      <c r="G552" s="33"/>
      <c r="H552" s="46">
        <v>4050</v>
      </c>
      <c r="I552" s="46">
        <f>I154+I159</f>
        <v>4434</v>
      </c>
      <c r="J552" s="46">
        <f>SUM(H552:I552)</f>
        <v>8484</v>
      </c>
      <c r="K552" s="1"/>
    </row>
    <row r="553" spans="1:11" ht="12.75">
      <c r="A553" t="s">
        <v>271</v>
      </c>
      <c r="G553" s="33"/>
      <c r="H553" s="46">
        <v>330</v>
      </c>
      <c r="I553" s="46"/>
      <c r="J553" s="46">
        <f aca="true" t="shared" si="5" ref="J553:J565">SUM(H553:I553)</f>
        <v>330</v>
      </c>
      <c r="K553" s="1"/>
    </row>
    <row r="554" spans="1:11" ht="12.75">
      <c r="A554" s="78" t="s">
        <v>272</v>
      </c>
      <c r="G554" s="33"/>
      <c r="H554" s="46">
        <v>1360</v>
      </c>
      <c r="I554" s="46"/>
      <c r="J554" s="46">
        <f t="shared" si="5"/>
        <v>1360</v>
      </c>
      <c r="K554" s="1"/>
    </row>
    <row r="555" spans="1:11" ht="12.75">
      <c r="A555" s="79" t="s">
        <v>273</v>
      </c>
      <c r="B555" s="71"/>
      <c r="C555" s="2"/>
      <c r="G555" s="33"/>
      <c r="H555" s="46">
        <v>377002</v>
      </c>
      <c r="I555" s="46">
        <f>I212+I190+I194+I195+I198+I200+I209</f>
        <v>7191</v>
      </c>
      <c r="J555" s="46">
        <f t="shared" si="5"/>
        <v>384193</v>
      </c>
      <c r="K555" s="1"/>
    </row>
    <row r="556" spans="1:11" ht="12.75">
      <c r="A556" s="79" t="s">
        <v>274</v>
      </c>
      <c r="B556" s="71"/>
      <c r="C556" s="2"/>
      <c r="G556" s="33"/>
      <c r="H556" s="46">
        <v>140</v>
      </c>
      <c r="I556" s="46"/>
      <c r="J556" s="46">
        <f t="shared" si="5"/>
        <v>140</v>
      </c>
      <c r="K556" s="1"/>
    </row>
    <row r="557" spans="1:11" ht="12.75">
      <c r="A557" s="79" t="s">
        <v>275</v>
      </c>
      <c r="B557" s="71"/>
      <c r="C557" s="2"/>
      <c r="G557" s="33"/>
      <c r="H557" s="46">
        <v>52118</v>
      </c>
      <c r="I557" s="46">
        <f>I221+I228</f>
        <v>1253</v>
      </c>
      <c r="J557" s="46">
        <f t="shared" si="5"/>
        <v>53371</v>
      </c>
      <c r="K557" s="1"/>
    </row>
    <row r="558" spans="1:11" ht="12.75">
      <c r="A558" s="33" t="s">
        <v>276</v>
      </c>
      <c r="B558" s="71"/>
      <c r="C558" s="2"/>
      <c r="G558" s="33"/>
      <c r="H558" s="46">
        <v>1032</v>
      </c>
      <c r="I558" s="46">
        <f>I244</f>
        <v>250</v>
      </c>
      <c r="J558" s="46">
        <f t="shared" si="5"/>
        <v>1282</v>
      </c>
      <c r="K558" s="1"/>
    </row>
    <row r="559" spans="1:11" ht="12.75">
      <c r="A559" s="79" t="s">
        <v>277</v>
      </c>
      <c r="B559" s="71"/>
      <c r="C559" s="2"/>
      <c r="G559" s="33"/>
      <c r="H559" s="46">
        <v>8991</v>
      </c>
      <c r="I559" s="46">
        <f>I268+I272</f>
        <v>470</v>
      </c>
      <c r="J559" s="46">
        <f t="shared" si="5"/>
        <v>9461</v>
      </c>
      <c r="K559" s="1"/>
    </row>
    <row r="560" spans="1:11" ht="12.75">
      <c r="A560" s="79" t="s">
        <v>278</v>
      </c>
      <c r="B560" s="71"/>
      <c r="C560" s="2"/>
      <c r="G560" s="33"/>
      <c r="H560" s="46">
        <v>7175</v>
      </c>
      <c r="I560" s="46"/>
      <c r="J560" s="46">
        <f t="shared" si="5"/>
        <v>7175</v>
      </c>
      <c r="K560" s="1"/>
    </row>
    <row r="561" spans="1:11" ht="12.75">
      <c r="A561" s="33" t="s">
        <v>279</v>
      </c>
      <c r="B561" s="71"/>
      <c r="C561" s="2"/>
      <c r="G561" s="33"/>
      <c r="H561" s="46">
        <v>8224</v>
      </c>
      <c r="I561" s="46"/>
      <c r="J561" s="46">
        <f t="shared" si="5"/>
        <v>8224</v>
      </c>
      <c r="K561" s="1"/>
    </row>
    <row r="562" spans="1:11" ht="12.75">
      <c r="A562" s="33" t="s">
        <v>280</v>
      </c>
      <c r="B562" s="71"/>
      <c r="C562" s="2"/>
      <c r="G562" s="33"/>
      <c r="H562" s="46">
        <v>1000</v>
      </c>
      <c r="I562" s="46"/>
      <c r="J562" s="46">
        <f t="shared" si="5"/>
        <v>1000</v>
      </c>
      <c r="K562" s="1"/>
    </row>
    <row r="563" spans="1:11" ht="12.75">
      <c r="A563" s="33" t="s">
        <v>281</v>
      </c>
      <c r="B563" s="71"/>
      <c r="C563" s="2"/>
      <c r="G563" s="33"/>
      <c r="H563" s="46">
        <v>2000</v>
      </c>
      <c r="I563" s="46"/>
      <c r="J563" s="46">
        <f t="shared" si="5"/>
        <v>2000</v>
      </c>
      <c r="K563" s="1"/>
    </row>
    <row r="564" spans="1:11" ht="12.75">
      <c r="A564" s="33" t="s">
        <v>283</v>
      </c>
      <c r="B564" s="71"/>
      <c r="C564" s="2"/>
      <c r="G564" s="33"/>
      <c r="H564" s="46">
        <v>6600</v>
      </c>
      <c r="I564" s="46">
        <f>I337+I338+I335</f>
        <v>826</v>
      </c>
      <c r="J564" s="46">
        <f>SUM(H564:I564)</f>
        <v>7426</v>
      </c>
      <c r="K564" s="1"/>
    </row>
    <row r="565" spans="1:11" ht="12.75">
      <c r="A565" s="33" t="s">
        <v>282</v>
      </c>
      <c r="B565" s="71"/>
      <c r="C565" s="2"/>
      <c r="G565" s="33"/>
      <c r="H565" s="46">
        <v>0</v>
      </c>
      <c r="I565" s="46">
        <f>I366</f>
        <v>265</v>
      </c>
      <c r="J565" s="46">
        <f t="shared" si="5"/>
        <v>265</v>
      </c>
      <c r="K565" s="1"/>
    </row>
    <row r="566" spans="1:11" ht="12.75">
      <c r="A566" t="s">
        <v>475</v>
      </c>
      <c r="H566">
        <v>0</v>
      </c>
      <c r="I566" s="11">
        <f>I408</f>
        <v>210</v>
      </c>
      <c r="J566">
        <f>SUM(H566:I566)</f>
        <v>210</v>
      </c>
      <c r="K566" s="1"/>
    </row>
    <row r="567" spans="1:11" ht="12.75">
      <c r="A567" s="2"/>
      <c r="B567" s="71"/>
      <c r="C567" s="2"/>
      <c r="G567" s="33"/>
      <c r="H567" s="46"/>
      <c r="I567" s="46"/>
      <c r="J567" s="46"/>
      <c r="K567" s="1"/>
    </row>
    <row r="568" spans="1:11" ht="12.75">
      <c r="A568" s="71"/>
      <c r="B568" s="2"/>
      <c r="C568" s="2"/>
      <c r="G568" s="33"/>
      <c r="H568" s="46"/>
      <c r="I568" s="46"/>
      <c r="J568" s="46"/>
      <c r="K568" s="1"/>
    </row>
    <row r="569" spans="1:11" ht="12.75">
      <c r="A569" t="s">
        <v>456</v>
      </c>
      <c r="C569" s="33"/>
      <c r="D569" s="33"/>
      <c r="E569" s="33"/>
      <c r="F569" s="33"/>
      <c r="G569" s="33"/>
      <c r="H569" s="46"/>
      <c r="I569" s="46"/>
      <c r="J569" s="46"/>
      <c r="K569" s="1"/>
    </row>
    <row r="570" spans="1:11" ht="15">
      <c r="A570" s="33" t="s">
        <v>494</v>
      </c>
      <c r="B570" s="9"/>
      <c r="C570" s="9"/>
      <c r="D570" s="9"/>
      <c r="E570" s="9"/>
      <c r="F570" s="9"/>
      <c r="G570" s="9"/>
      <c r="H570" s="10"/>
      <c r="I570" s="10"/>
      <c r="J570" s="10"/>
      <c r="K570" s="1"/>
    </row>
    <row r="571" spans="1:11" ht="15">
      <c r="A571" s="33" t="s">
        <v>495</v>
      </c>
      <c r="B571" s="9"/>
      <c r="C571" s="9"/>
      <c r="D571" s="9"/>
      <c r="E571" s="9"/>
      <c r="F571" s="9"/>
      <c r="G571" s="9"/>
      <c r="H571" s="10"/>
      <c r="I571" s="10"/>
      <c r="J571" s="10"/>
      <c r="K571" s="1"/>
    </row>
    <row r="572" spans="1:11" ht="12.75">
      <c r="A572" s="33" t="s">
        <v>200</v>
      </c>
      <c r="B572" s="33"/>
      <c r="C572" s="33"/>
      <c r="D572" s="33"/>
      <c r="E572" s="33"/>
      <c r="F572" s="33"/>
      <c r="G572" s="33"/>
      <c r="H572" s="46"/>
      <c r="I572" s="46"/>
      <c r="J572" s="46"/>
      <c r="K572" s="1"/>
    </row>
    <row r="573" spans="1:11" ht="12.75">
      <c r="A573" t="s">
        <v>419</v>
      </c>
      <c r="H573">
        <v>3055</v>
      </c>
      <c r="I573" t="s">
        <v>1</v>
      </c>
      <c r="K573" s="1"/>
    </row>
    <row r="574" spans="1:11" ht="12.75">
      <c r="A574" t="s">
        <v>420</v>
      </c>
      <c r="H574">
        <v>4668</v>
      </c>
      <c r="I574" t="s">
        <v>1</v>
      </c>
      <c r="K574" s="1"/>
    </row>
    <row r="575" spans="1:11" ht="12.75">
      <c r="A575" t="s">
        <v>421</v>
      </c>
      <c r="H575">
        <v>200</v>
      </c>
      <c r="I575" t="s">
        <v>1</v>
      </c>
      <c r="K575" s="1"/>
    </row>
    <row r="576" spans="1:11" ht="12.75">
      <c r="A576" t="s">
        <v>422</v>
      </c>
      <c r="H576">
        <v>40</v>
      </c>
      <c r="I576" t="s">
        <v>1</v>
      </c>
      <c r="K576" s="1"/>
    </row>
    <row r="577" spans="1:11" ht="12.75">
      <c r="A577" t="s">
        <v>423</v>
      </c>
      <c r="H577">
        <v>60</v>
      </c>
      <c r="I577" t="s">
        <v>1</v>
      </c>
      <c r="K577" s="1"/>
    </row>
    <row r="578" spans="1:11" ht="12.75">
      <c r="A578" t="s">
        <v>424</v>
      </c>
      <c r="H578">
        <v>400</v>
      </c>
      <c r="I578" t="s">
        <v>1</v>
      </c>
      <c r="K578" s="1"/>
    </row>
    <row r="579" spans="1:11" ht="12.75">
      <c r="A579" t="s">
        <v>425</v>
      </c>
      <c r="H579">
        <v>3000</v>
      </c>
      <c r="I579" t="s">
        <v>1</v>
      </c>
      <c r="K579" s="1"/>
    </row>
    <row r="580" spans="1:11" ht="15">
      <c r="A580" t="s">
        <v>429</v>
      </c>
      <c r="K580" s="23"/>
    </row>
    <row r="581" spans="1:11" ht="12.75">
      <c r="A581" t="s">
        <v>418</v>
      </c>
      <c r="H581">
        <v>1000</v>
      </c>
      <c r="I581" t="s">
        <v>1</v>
      </c>
      <c r="K581" s="1"/>
    </row>
    <row r="582" spans="1:11" ht="12.75">
      <c r="A582" t="s">
        <v>428</v>
      </c>
      <c r="H582">
        <v>200</v>
      </c>
      <c r="I582" t="s">
        <v>1</v>
      </c>
      <c r="K582" s="1"/>
    </row>
    <row r="583" spans="1:11" ht="12.75">
      <c r="A583" t="s">
        <v>426</v>
      </c>
      <c r="H583">
        <v>190</v>
      </c>
      <c r="I583" t="s">
        <v>1</v>
      </c>
      <c r="K583" s="1"/>
    </row>
    <row r="584" spans="1:11" ht="12.75">
      <c r="A584" t="s">
        <v>496</v>
      </c>
      <c r="H584">
        <v>280</v>
      </c>
      <c r="I584" t="s">
        <v>1</v>
      </c>
      <c r="K584" s="1"/>
    </row>
    <row r="585" spans="8:11" ht="12.75">
      <c r="H585" s="1"/>
      <c r="K585" s="1"/>
    </row>
    <row r="586" spans="1:11" ht="12.75">
      <c r="A586" s="2" t="s">
        <v>427</v>
      </c>
      <c r="B586" s="2"/>
      <c r="C586" s="2"/>
      <c r="D586" s="2"/>
      <c r="E586" s="2"/>
      <c r="H586" s="3">
        <f>SUM(H573:H585)</f>
        <v>13093</v>
      </c>
      <c r="I586" t="s">
        <v>1</v>
      </c>
      <c r="J586" s="45"/>
      <c r="K586" s="1"/>
    </row>
    <row r="587" spans="1:11" ht="12.75">
      <c r="A587" s="5"/>
      <c r="B587" s="2"/>
      <c r="C587" s="2"/>
      <c r="D587" s="2"/>
      <c r="E587" s="2"/>
      <c r="H587" s="4"/>
      <c r="I587" s="45"/>
      <c r="J587" s="45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6"/>
      <c r="I588" s="6"/>
      <c r="J588" s="6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6"/>
      <c r="I589" s="6"/>
      <c r="J589" s="6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6"/>
      <c r="I590" s="6"/>
      <c r="J590" s="6"/>
      <c r="K590" s="1"/>
    </row>
    <row r="591" spans="8:10" ht="12.75">
      <c r="H591" s="11"/>
      <c r="I591" s="11"/>
      <c r="J591" s="1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85"/>
  <sheetViews>
    <sheetView workbookViewId="0" topLeftCell="A1">
      <selection activeCell="A44" sqref="A44"/>
    </sheetView>
  </sheetViews>
  <sheetFormatPr defaultColWidth="9.00390625" defaultRowHeight="12.75"/>
  <sheetData>
    <row r="4" spans="1:10" ht="12.75">
      <c r="A4" s="1"/>
      <c r="B4" s="1"/>
      <c r="C4" s="1"/>
      <c r="D4" s="1"/>
      <c r="E4" s="1"/>
      <c r="F4" s="1"/>
      <c r="G4" s="1"/>
      <c r="H4" s="1"/>
      <c r="I4" s="31"/>
      <c r="J4" s="1"/>
    </row>
    <row r="6" spans="1:10" ht="15">
      <c r="A6" s="20" t="s">
        <v>42</v>
      </c>
      <c r="B6" s="21" t="s">
        <v>43</v>
      </c>
      <c r="C6" s="21"/>
      <c r="D6" s="21"/>
      <c r="E6" s="21"/>
      <c r="F6" s="21"/>
      <c r="G6" s="21"/>
      <c r="H6" s="22"/>
      <c r="I6" s="22"/>
      <c r="J6" s="22"/>
    </row>
    <row r="7" spans="1:10" ht="12.75">
      <c r="A7" s="19">
        <v>723001</v>
      </c>
      <c r="B7" s="1" t="s">
        <v>44</v>
      </c>
      <c r="C7" s="1"/>
      <c r="D7" s="1"/>
      <c r="E7" s="1"/>
      <c r="F7" s="1"/>
      <c r="G7" s="1"/>
      <c r="H7" s="6"/>
      <c r="I7" s="30"/>
      <c r="J7" s="6"/>
    </row>
    <row r="8" spans="1:10" ht="12.75">
      <c r="A8" s="19"/>
      <c r="B8" s="1" t="s">
        <v>45</v>
      </c>
      <c r="C8" s="1"/>
      <c r="D8" s="1"/>
      <c r="E8" s="1"/>
      <c r="F8" s="1"/>
      <c r="G8" s="1"/>
      <c r="H8" s="1"/>
      <c r="I8" s="1"/>
      <c r="J8" s="1"/>
    </row>
    <row r="9" spans="1:10" ht="12.75">
      <c r="A9" s="19"/>
      <c r="B9" s="1" t="s">
        <v>46</v>
      </c>
      <c r="C9" s="1"/>
      <c r="D9" s="1"/>
      <c r="E9" s="1"/>
      <c r="F9" s="1"/>
      <c r="G9" s="1"/>
      <c r="H9" s="1"/>
      <c r="I9" s="31"/>
      <c r="J9" s="1"/>
    </row>
    <row r="10" spans="1:10" ht="12.75">
      <c r="A10" s="19"/>
      <c r="B10" s="1" t="s">
        <v>47</v>
      </c>
      <c r="C10" s="1"/>
      <c r="D10" s="1"/>
      <c r="E10" s="1"/>
      <c r="F10" s="1"/>
      <c r="G10" s="1"/>
      <c r="H10" s="1"/>
      <c r="I10" s="28"/>
      <c r="J10" s="1"/>
    </row>
    <row r="11" spans="1:10" ht="12.75">
      <c r="A11" s="19"/>
      <c r="B11" s="1" t="s">
        <v>48</v>
      </c>
      <c r="C11" s="1"/>
      <c r="D11" s="1"/>
      <c r="E11" s="1"/>
      <c r="F11" s="1"/>
      <c r="G11" s="1"/>
      <c r="H11" s="1"/>
      <c r="I11" s="28"/>
      <c r="J11" s="1"/>
    </row>
    <row r="12" spans="1:10" ht="12.75">
      <c r="A12" s="19"/>
      <c r="B12" s="1" t="s">
        <v>49</v>
      </c>
      <c r="C12" s="1"/>
      <c r="D12" s="1"/>
      <c r="E12" s="1"/>
      <c r="F12" s="1"/>
      <c r="G12" s="1"/>
      <c r="H12" s="1"/>
      <c r="I12" s="28"/>
      <c r="J12" s="1"/>
    </row>
    <row r="20" spans="1:10" ht="12.75">
      <c r="A20" s="19"/>
      <c r="B20" s="1"/>
      <c r="C20" s="1"/>
      <c r="D20" s="1"/>
      <c r="E20" s="1"/>
      <c r="F20" s="1"/>
      <c r="G20" s="1"/>
      <c r="H20" s="6"/>
      <c r="I20" s="31"/>
      <c r="J20" s="6"/>
    </row>
    <row r="22" spans="1:10" ht="15">
      <c r="A22" s="21" t="s">
        <v>57</v>
      </c>
      <c r="B22" s="21" t="s">
        <v>58</v>
      </c>
      <c r="C22" s="21"/>
      <c r="D22" s="21"/>
      <c r="E22" s="21"/>
      <c r="F22" s="21"/>
      <c r="G22" s="21"/>
      <c r="H22" s="22"/>
      <c r="I22" s="22"/>
      <c r="J22" s="22"/>
    </row>
    <row r="23" spans="1:10" ht="12.75">
      <c r="A23" s="19">
        <v>610</v>
      </c>
      <c r="B23" s="1" t="s">
        <v>59</v>
      </c>
      <c r="C23" s="1"/>
      <c r="D23" s="1"/>
      <c r="E23" s="1"/>
      <c r="F23" s="1"/>
      <c r="G23" s="1"/>
      <c r="H23" s="6"/>
      <c r="I23" s="6"/>
      <c r="J23" s="6"/>
    </row>
    <row r="24" spans="1:10" ht="12.75">
      <c r="A24" s="19"/>
      <c r="B24" s="1" t="s">
        <v>60</v>
      </c>
      <c r="C24" s="1"/>
      <c r="D24" s="1"/>
      <c r="E24" s="1"/>
      <c r="F24" s="1"/>
      <c r="G24" s="1"/>
      <c r="H24" s="6"/>
      <c r="I24" s="6"/>
      <c r="J24" s="6"/>
    </row>
    <row r="25" spans="1:10" ht="12.75">
      <c r="A25" s="19"/>
      <c r="B25" s="1" t="s">
        <v>61</v>
      </c>
      <c r="C25" s="1"/>
      <c r="D25" s="1"/>
      <c r="E25" s="1"/>
      <c r="F25" s="1"/>
      <c r="G25" s="1"/>
      <c r="H25" s="6"/>
      <c r="I25" s="6"/>
      <c r="J25" s="6"/>
    </row>
    <row r="26" spans="1:10" ht="12.75">
      <c r="A26" s="19">
        <v>620</v>
      </c>
      <c r="B26" s="2" t="s">
        <v>62</v>
      </c>
      <c r="C26" s="1"/>
      <c r="D26" s="1"/>
      <c r="E26" s="1"/>
      <c r="F26" s="1"/>
      <c r="G26" s="1"/>
      <c r="H26" s="6"/>
      <c r="I26" s="6"/>
      <c r="J26" s="6"/>
    </row>
    <row r="27" spans="1:10" ht="12.75">
      <c r="A27" s="19"/>
      <c r="B27" s="2"/>
      <c r="C27" s="1"/>
      <c r="D27" s="1"/>
      <c r="E27" s="1"/>
      <c r="F27" s="1"/>
      <c r="G27" s="1"/>
      <c r="H27" s="6"/>
      <c r="I27" s="6"/>
      <c r="J27" s="6"/>
    </row>
    <row r="29" spans="1:10" ht="15">
      <c r="A29" s="20" t="s">
        <v>65</v>
      </c>
      <c r="B29" s="21" t="s">
        <v>66</v>
      </c>
      <c r="C29" s="21"/>
      <c r="D29" s="21"/>
      <c r="E29" s="21"/>
      <c r="F29" s="21"/>
      <c r="G29" s="21"/>
      <c r="H29" s="21"/>
      <c r="I29" s="21"/>
      <c r="J29" s="21"/>
    </row>
    <row r="30" spans="1:10" ht="12.75">
      <c r="A30" s="19">
        <v>642026</v>
      </c>
      <c r="B30" s="1" t="s">
        <v>67</v>
      </c>
      <c r="C30" s="1"/>
      <c r="D30" s="1"/>
      <c r="E30" s="1"/>
      <c r="F30" s="1"/>
      <c r="G30" s="1"/>
      <c r="H30" s="1"/>
      <c r="I30" s="1"/>
      <c r="J30" s="1"/>
    </row>
    <row r="31" spans="1:10" ht="12.75">
      <c r="A31" s="19"/>
      <c r="B31" s="1" t="s">
        <v>68</v>
      </c>
      <c r="C31" s="1"/>
      <c r="D31" s="1"/>
      <c r="E31" s="1"/>
      <c r="F31" s="1"/>
      <c r="G31" s="1"/>
      <c r="H31" s="1"/>
      <c r="I31" s="1"/>
      <c r="J31" s="1"/>
    </row>
    <row r="32" spans="1:10" ht="12.75">
      <c r="A32" s="19"/>
      <c r="B32" s="1" t="s">
        <v>69</v>
      </c>
      <c r="C32" s="1"/>
      <c r="D32" s="1"/>
      <c r="E32" s="1"/>
      <c r="F32" s="1"/>
      <c r="G32" s="1"/>
      <c r="H32" s="1"/>
      <c r="I32" s="1"/>
      <c r="J32" s="1"/>
    </row>
    <row r="33" spans="1:10" ht="12.75">
      <c r="A33" s="19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9">
        <v>642014</v>
      </c>
      <c r="B34" t="s">
        <v>70</v>
      </c>
      <c r="J34" s="1"/>
    </row>
    <row r="35" spans="1:10" ht="12.75">
      <c r="A35" s="19"/>
      <c r="B35" s="1" t="s">
        <v>71</v>
      </c>
      <c r="C35" s="1"/>
      <c r="D35" s="1"/>
      <c r="E35" s="1"/>
      <c r="F35" s="1"/>
      <c r="G35" s="1"/>
      <c r="H35" s="1"/>
      <c r="I35" s="1"/>
      <c r="J35" s="1"/>
    </row>
    <row r="37" spans="1:10" ht="15">
      <c r="A37" s="20" t="s">
        <v>75</v>
      </c>
      <c r="B37" s="21" t="s">
        <v>76</v>
      </c>
      <c r="C37" s="21"/>
      <c r="D37" s="21"/>
      <c r="E37" s="21"/>
      <c r="F37" s="21"/>
      <c r="G37" s="21"/>
      <c r="H37" s="21"/>
      <c r="I37" s="21"/>
      <c r="J37" s="21"/>
    </row>
    <row r="38" spans="1:10" ht="12.75">
      <c r="A38" s="19">
        <v>642026</v>
      </c>
      <c r="B38" s="1" t="s">
        <v>77</v>
      </c>
      <c r="C38" s="1"/>
      <c r="D38" s="1"/>
      <c r="E38" s="1"/>
      <c r="F38" s="1"/>
      <c r="G38" s="1"/>
      <c r="H38" s="1"/>
      <c r="I38" s="1"/>
      <c r="J38" s="1"/>
    </row>
    <row r="39" spans="1:10" ht="12.75">
      <c r="A39" s="19"/>
      <c r="B39" s="1" t="s">
        <v>78</v>
      </c>
      <c r="C39" s="1"/>
      <c r="D39" s="1"/>
      <c r="E39" s="1"/>
      <c r="F39" s="1"/>
      <c r="G39" s="1"/>
      <c r="H39" s="1"/>
      <c r="I39" s="1"/>
      <c r="J39" s="1"/>
    </row>
    <row r="40" spans="1:10" ht="12.75">
      <c r="A40" s="19"/>
      <c r="B40" s="1" t="s">
        <v>79</v>
      </c>
      <c r="C40" s="1"/>
      <c r="D40" s="1"/>
      <c r="E40" s="1"/>
      <c r="F40" s="1"/>
      <c r="G40" s="1"/>
      <c r="H40" s="1"/>
      <c r="I40" s="1"/>
      <c r="J40" s="1"/>
    </row>
    <row r="41" spans="1:10" ht="12.75">
      <c r="A41" s="19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9"/>
      <c r="B42" s="1"/>
      <c r="C42" s="1"/>
      <c r="D42" s="1"/>
      <c r="E42" s="1"/>
      <c r="F42" s="1"/>
      <c r="G42" s="1"/>
      <c r="H42" s="1"/>
      <c r="I42" s="1"/>
      <c r="J42" s="1"/>
    </row>
    <row r="44" ht="15">
      <c r="A44" s="8" t="s">
        <v>80</v>
      </c>
    </row>
    <row r="45" ht="15">
      <c r="A45" s="8"/>
    </row>
    <row r="46" spans="1:10" ht="15">
      <c r="A46" s="8"/>
      <c r="H46" s="60" t="s">
        <v>11</v>
      </c>
      <c r="I46" s="60" t="s">
        <v>12</v>
      </c>
      <c r="J46" s="60" t="s">
        <v>11</v>
      </c>
    </row>
    <row r="47" spans="8:10" ht="12.75">
      <c r="H47" s="61" t="s">
        <v>129</v>
      </c>
      <c r="I47" s="60" t="s">
        <v>130</v>
      </c>
      <c r="J47" s="60" t="s">
        <v>131</v>
      </c>
    </row>
    <row r="49" spans="1:2" ht="12.75">
      <c r="A49" s="40" t="s">
        <v>81</v>
      </c>
      <c r="B49" s="40"/>
    </row>
    <row r="50" spans="1:2" ht="12.75">
      <c r="A50" s="40"/>
      <c r="B50" s="40"/>
    </row>
    <row r="51" spans="8:10" ht="12.75">
      <c r="H51" s="11"/>
      <c r="I51" s="11"/>
      <c r="J51" s="11"/>
    </row>
    <row r="52" spans="1:10" ht="12.75">
      <c r="A52" s="41" t="s">
        <v>82</v>
      </c>
      <c r="B52" s="42"/>
      <c r="C52" s="42"/>
      <c r="D52" s="42"/>
      <c r="E52" s="42"/>
      <c r="F52" s="42"/>
      <c r="G52" s="43"/>
      <c r="H52" s="44">
        <v>13419</v>
      </c>
      <c r="I52" s="45"/>
      <c r="J52" s="44">
        <v>13419</v>
      </c>
    </row>
    <row r="53" spans="1:10" ht="12.75">
      <c r="A53" t="s">
        <v>83</v>
      </c>
      <c r="H53" s="11"/>
      <c r="I53" s="11"/>
      <c r="J53" s="11"/>
    </row>
    <row r="54" spans="8:10" ht="12.75">
      <c r="H54" s="11"/>
      <c r="I54" s="11"/>
      <c r="J54" s="11"/>
    </row>
    <row r="55" spans="8:10" ht="12.75">
      <c r="H55" s="11"/>
      <c r="I55" s="11"/>
      <c r="J55" s="11"/>
    </row>
    <row r="56" spans="1:10" ht="12.75">
      <c r="A56" s="41" t="s">
        <v>84</v>
      </c>
      <c r="B56" s="42"/>
      <c r="C56" s="42"/>
      <c r="D56" s="42"/>
      <c r="E56" s="42"/>
      <c r="F56" s="42"/>
      <c r="G56" s="43"/>
      <c r="H56" s="44">
        <f>SUM(H57:H58)</f>
        <v>47425</v>
      </c>
      <c r="I56" s="11"/>
      <c r="J56" s="44">
        <f>SUM(J57:J58)</f>
        <v>47425</v>
      </c>
    </row>
    <row r="57" spans="1:10" ht="12.75">
      <c r="A57" s="42" t="s">
        <v>85</v>
      </c>
      <c r="B57" s="42"/>
      <c r="C57" s="42"/>
      <c r="D57" s="42"/>
      <c r="E57" s="42"/>
      <c r="F57" s="42"/>
      <c r="G57" s="46"/>
      <c r="H57" s="46">
        <v>38425</v>
      </c>
      <c r="I57" s="11"/>
      <c r="J57" s="46">
        <v>38425</v>
      </c>
    </row>
    <row r="58" spans="1:10" ht="12.75">
      <c r="A58" t="s">
        <v>86</v>
      </c>
      <c r="G58" s="11"/>
      <c r="H58" s="11">
        <v>9000</v>
      </c>
      <c r="I58" s="11"/>
      <c r="J58" s="11">
        <v>9000</v>
      </c>
    </row>
    <row r="59" spans="7:10" ht="12.75">
      <c r="G59" s="11"/>
      <c r="H59" s="11"/>
      <c r="I59" s="11"/>
      <c r="J59" s="11"/>
    </row>
    <row r="60" spans="8:10" ht="12.75">
      <c r="H60" s="11"/>
      <c r="I60" s="11"/>
      <c r="J60" s="11"/>
    </row>
    <row r="61" spans="1:10" ht="12.75">
      <c r="A61" s="41" t="s">
        <v>87</v>
      </c>
      <c r="B61" s="42"/>
      <c r="C61" s="42"/>
      <c r="D61" s="42"/>
      <c r="E61" s="42"/>
      <c r="F61" s="42"/>
      <c r="G61" s="43"/>
      <c r="H61" s="44">
        <f>SUM(H62:H77)-H62</f>
        <v>26352</v>
      </c>
      <c r="I61" s="44">
        <f>SUM(I62:I77)-I62</f>
        <v>2640</v>
      </c>
      <c r="J61" s="44">
        <f>SUM(J62:J77)-J62</f>
        <v>28992</v>
      </c>
    </row>
    <row r="62" spans="1:10" ht="12.75">
      <c r="A62" s="33" t="s">
        <v>88</v>
      </c>
      <c r="B62" s="33"/>
      <c r="C62" s="33"/>
      <c r="D62" s="33"/>
      <c r="E62" s="33"/>
      <c r="F62" s="33"/>
      <c r="G62" s="46"/>
      <c r="H62" s="46">
        <f>SUM(H63:H66)</f>
        <v>12590</v>
      </c>
      <c r="I62" s="11">
        <f>SUM(I63:I66)</f>
        <v>0</v>
      </c>
      <c r="J62" s="46">
        <f>SUM(J63:J66)</f>
        <v>12590</v>
      </c>
    </row>
    <row r="63" spans="1:10" ht="12.75">
      <c r="A63" s="33" t="s">
        <v>89</v>
      </c>
      <c r="B63" s="33"/>
      <c r="C63" s="33"/>
      <c r="D63" s="33"/>
      <c r="E63" s="33"/>
      <c r="F63" s="33"/>
      <c r="G63" s="47"/>
      <c r="H63" s="47">
        <v>4162</v>
      </c>
      <c r="I63" s="11"/>
      <c r="J63" s="47">
        <v>4162</v>
      </c>
    </row>
    <row r="64" spans="1:10" ht="12.75">
      <c r="A64" s="33" t="s">
        <v>90</v>
      </c>
      <c r="B64" s="33"/>
      <c r="C64" s="33"/>
      <c r="D64" s="33"/>
      <c r="E64" s="33"/>
      <c r="F64" s="33"/>
      <c r="G64" s="47"/>
      <c r="H64" s="47">
        <v>3789</v>
      </c>
      <c r="I64" s="11"/>
      <c r="J64" s="47">
        <v>3789</v>
      </c>
    </row>
    <row r="65" spans="1:10" ht="12.75">
      <c r="A65" s="33" t="s">
        <v>91</v>
      </c>
      <c r="B65" s="33"/>
      <c r="C65" s="33"/>
      <c r="D65" s="33"/>
      <c r="E65" s="33"/>
      <c r="F65" s="33"/>
      <c r="G65" s="47"/>
      <c r="H65" s="47">
        <v>840</v>
      </c>
      <c r="I65" s="11"/>
      <c r="J65" s="47">
        <v>840</v>
      </c>
    </row>
    <row r="66" spans="1:10" ht="12.75">
      <c r="A66" s="33" t="s">
        <v>92</v>
      </c>
      <c r="B66" s="33"/>
      <c r="C66" s="33"/>
      <c r="D66" s="33"/>
      <c r="E66" s="33"/>
      <c r="F66" s="33"/>
      <c r="G66" s="47"/>
      <c r="H66" s="47">
        <v>3799</v>
      </c>
      <c r="I66" s="47"/>
      <c r="J66" s="47">
        <v>3799</v>
      </c>
    </row>
    <row r="67" spans="1:10" ht="12.75">
      <c r="A67" s="33" t="s">
        <v>93</v>
      </c>
      <c r="B67" s="33"/>
      <c r="C67" s="33"/>
      <c r="D67" s="33"/>
      <c r="E67" s="33"/>
      <c r="F67" s="33"/>
      <c r="G67" s="46"/>
      <c r="H67" s="46">
        <v>3000</v>
      </c>
      <c r="I67" s="11"/>
      <c r="J67" s="46">
        <v>3000</v>
      </c>
    </row>
    <row r="68" spans="1:10" ht="12.75">
      <c r="A68" s="33" t="s">
        <v>94</v>
      </c>
      <c r="B68" s="33"/>
      <c r="C68" s="33"/>
      <c r="D68" s="33"/>
      <c r="E68" s="33"/>
      <c r="F68" s="33"/>
      <c r="G68" s="46"/>
      <c r="H68" s="46"/>
      <c r="I68" s="11"/>
      <c r="J68" s="46"/>
    </row>
    <row r="69" spans="1:10" ht="12.75">
      <c r="A69" s="33" t="s">
        <v>95</v>
      </c>
      <c r="B69" s="33"/>
      <c r="C69" s="33"/>
      <c r="D69" s="33"/>
      <c r="E69" s="33"/>
      <c r="F69" s="33"/>
      <c r="G69" s="46"/>
      <c r="H69" s="46">
        <v>2000</v>
      </c>
      <c r="I69" s="11">
        <v>-141</v>
      </c>
      <c r="J69" s="46">
        <f>SUM(H69:I69)</f>
        <v>1859</v>
      </c>
    </row>
    <row r="70" spans="1:10" ht="12.75">
      <c r="A70" s="33" t="s">
        <v>96</v>
      </c>
      <c r="B70" s="33"/>
      <c r="C70" s="33"/>
      <c r="D70" s="33"/>
      <c r="E70" s="33"/>
      <c r="F70" s="33"/>
      <c r="G70" s="46"/>
      <c r="H70" s="46">
        <v>80</v>
      </c>
      <c r="I70" s="11">
        <v>141</v>
      </c>
      <c r="J70" s="46">
        <f>SUM(H70:I70)</f>
        <v>221</v>
      </c>
    </row>
    <row r="71" spans="1:10" ht="12.75">
      <c r="A71" s="33" t="s">
        <v>97</v>
      </c>
      <c r="B71" s="33"/>
      <c r="C71" s="33"/>
      <c r="D71" s="33"/>
      <c r="E71" s="33"/>
      <c r="F71" s="33"/>
      <c r="G71" s="46"/>
      <c r="H71" s="46">
        <v>950</v>
      </c>
      <c r="I71" s="11"/>
      <c r="J71" s="46">
        <v>950</v>
      </c>
    </row>
    <row r="72" spans="1:10" ht="12.75">
      <c r="A72" s="1" t="s">
        <v>34</v>
      </c>
      <c r="B72" s="33"/>
      <c r="C72" s="33"/>
      <c r="D72" s="33"/>
      <c r="E72" s="33"/>
      <c r="F72" s="33"/>
      <c r="G72" s="46"/>
      <c r="H72" s="46">
        <v>0</v>
      </c>
      <c r="I72" s="11">
        <v>1750</v>
      </c>
      <c r="J72" s="46">
        <f>SUM(H72:I72)</f>
        <v>1750</v>
      </c>
    </row>
    <row r="73" spans="1:10" ht="12.75">
      <c r="A73" s="1" t="s">
        <v>98</v>
      </c>
      <c r="B73" s="33"/>
      <c r="C73" s="33"/>
      <c r="D73" s="33"/>
      <c r="E73" s="33"/>
      <c r="F73" s="33"/>
      <c r="G73" s="46"/>
      <c r="H73" s="46">
        <v>0</v>
      </c>
      <c r="I73" s="11">
        <v>890</v>
      </c>
      <c r="J73" s="46">
        <f>SUM(H73:I73)</f>
        <v>890</v>
      </c>
    </row>
    <row r="74" spans="1:10" ht="12.75">
      <c r="A74" s="33" t="s">
        <v>99</v>
      </c>
      <c r="B74" s="33"/>
      <c r="C74" s="33"/>
      <c r="D74" s="33"/>
      <c r="E74" s="33"/>
      <c r="F74" s="33"/>
      <c r="G74" s="46"/>
      <c r="H74" s="46">
        <v>2710</v>
      </c>
      <c r="I74" s="11"/>
      <c r="J74" s="46">
        <f>SUM(H74:I74)</f>
        <v>2710</v>
      </c>
    </row>
    <row r="75" spans="1:10" ht="12.75">
      <c r="A75" s="2" t="s">
        <v>100</v>
      </c>
      <c r="B75" s="33"/>
      <c r="C75" s="33"/>
      <c r="D75" s="33"/>
      <c r="E75" s="33"/>
      <c r="F75" s="33"/>
      <c r="G75" s="46"/>
      <c r="H75" s="46">
        <v>4752</v>
      </c>
      <c r="I75" s="11"/>
      <c r="J75" s="46">
        <f>4350+402</f>
        <v>4752</v>
      </c>
    </row>
    <row r="76" spans="1:10" ht="12.75">
      <c r="A76" s="2" t="s">
        <v>101</v>
      </c>
      <c r="B76" s="33"/>
      <c r="C76" s="33"/>
      <c r="D76" s="33"/>
      <c r="E76" s="33"/>
      <c r="F76" s="33"/>
      <c r="G76" s="46"/>
      <c r="H76" s="46">
        <v>35</v>
      </c>
      <c r="I76" s="11"/>
      <c r="J76" s="46">
        <v>35</v>
      </c>
    </row>
    <row r="77" spans="1:10" ht="12.75">
      <c r="A77" s="2" t="s">
        <v>102</v>
      </c>
      <c r="B77" s="33"/>
      <c r="C77" s="33"/>
      <c r="D77" s="33"/>
      <c r="E77" s="33"/>
      <c r="F77" s="33"/>
      <c r="G77" s="46"/>
      <c r="H77" s="46">
        <v>235</v>
      </c>
      <c r="I77" s="11"/>
      <c r="J77" s="46">
        <f>SUM(H77:I77)</f>
        <v>235</v>
      </c>
    </row>
    <row r="78" spans="1:10" ht="12.75">
      <c r="A78" s="2"/>
      <c r="B78" s="33"/>
      <c r="C78" s="33"/>
      <c r="D78" s="33"/>
      <c r="E78" s="33"/>
      <c r="F78" s="33"/>
      <c r="G78" s="46"/>
      <c r="H78" s="46"/>
      <c r="I78" s="11"/>
      <c r="J78" s="46"/>
    </row>
    <row r="79" spans="8:10" ht="12.75">
      <c r="H79" s="11"/>
      <c r="I79" s="11"/>
      <c r="J79" s="11"/>
    </row>
    <row r="80" spans="2:10" ht="12.75">
      <c r="B80" s="33"/>
      <c r="C80" s="33"/>
      <c r="D80" s="33"/>
      <c r="E80" s="33"/>
      <c r="F80" s="33"/>
      <c r="G80" s="33"/>
      <c r="H80" s="46"/>
      <c r="I80" s="11"/>
      <c r="J80" s="46"/>
    </row>
    <row r="81" spans="1:10" ht="12.75">
      <c r="A81" s="41" t="s">
        <v>103</v>
      </c>
      <c r="B81" s="42"/>
      <c r="C81" s="42"/>
      <c r="D81" s="42"/>
      <c r="E81" s="42"/>
      <c r="F81" s="42"/>
      <c r="G81" s="43"/>
      <c r="H81" s="44">
        <f>H52+H56-H61</f>
        <v>34492</v>
      </c>
      <c r="I81" s="45">
        <v>-2640</v>
      </c>
      <c r="J81" s="44">
        <f>J52+J56-J61</f>
        <v>31852</v>
      </c>
    </row>
    <row r="82" spans="1:10" ht="12.75">
      <c r="A82" s="41"/>
      <c r="B82" s="42"/>
      <c r="C82" s="42"/>
      <c r="D82" s="42"/>
      <c r="E82" s="42"/>
      <c r="F82" s="42"/>
      <c r="G82" s="43"/>
      <c r="H82" s="44"/>
      <c r="I82" s="45"/>
      <c r="J82" s="44"/>
    </row>
    <row r="83" spans="1:10" ht="12.75">
      <c r="A83" s="1"/>
      <c r="B83" s="1"/>
      <c r="C83" s="1"/>
      <c r="D83" s="1"/>
      <c r="E83" s="1"/>
      <c r="F83" s="1"/>
      <c r="G83" s="1"/>
      <c r="H83" s="6"/>
      <c r="I83" s="6"/>
      <c r="J83" s="6"/>
    </row>
    <row r="84" spans="1:10" ht="12.75">
      <c r="A84" s="1"/>
      <c r="B84" s="1"/>
      <c r="C84" s="1"/>
      <c r="D84" s="1"/>
      <c r="E84" s="1"/>
      <c r="F84" s="1"/>
      <c r="G84" s="1"/>
      <c r="H84" s="6"/>
      <c r="I84" s="6"/>
      <c r="J84" s="6"/>
    </row>
    <row r="85" spans="1:10" ht="12.75">
      <c r="A85" s="1"/>
      <c r="B85" s="1"/>
      <c r="C85" s="1"/>
      <c r="D85" s="1"/>
      <c r="E85" s="1"/>
      <c r="F85" s="1"/>
      <c r="G85" s="1"/>
      <c r="H85" s="6"/>
      <c r="I85" s="6"/>
      <c r="J85" s="6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D23" sqref="D23"/>
    </sheetView>
  </sheetViews>
  <sheetFormatPr defaultColWidth="9.00390625" defaultRowHeight="12.75"/>
  <sheetData>
    <row r="1" spans="1:10" ht="12.75">
      <c r="A1" s="37">
        <v>641001</v>
      </c>
      <c r="B1" t="s">
        <v>240</v>
      </c>
      <c r="H1" s="26"/>
      <c r="I1" s="26"/>
      <c r="J1" s="26"/>
    </row>
    <row r="2" spans="1:10" ht="12.75">
      <c r="A2" s="24"/>
      <c r="B2" s="36" t="s">
        <v>241</v>
      </c>
      <c r="C2" s="25"/>
      <c r="D2" s="25"/>
      <c r="E2" s="25"/>
      <c r="F2" s="25"/>
      <c r="G2" s="25"/>
      <c r="H2" s="26">
        <v>213</v>
      </c>
      <c r="I2" s="26">
        <v>-213</v>
      </c>
      <c r="J2" s="26">
        <f>SUM(H2:I2)</f>
        <v>0</v>
      </c>
    </row>
    <row r="3" spans="1:10" ht="12.75">
      <c r="A3" s="24"/>
      <c r="B3" s="2" t="s">
        <v>291</v>
      </c>
      <c r="C3" s="25"/>
      <c r="D3" s="25"/>
      <c r="E3" s="25"/>
      <c r="F3" s="25"/>
      <c r="G3" s="25"/>
      <c r="H3" s="26"/>
      <c r="I3" s="26"/>
      <c r="J3" s="26"/>
    </row>
    <row r="4" spans="1:10" ht="12.75">
      <c r="A4" s="24"/>
      <c r="B4" s="2" t="s">
        <v>289</v>
      </c>
      <c r="C4" s="25"/>
      <c r="D4" s="25"/>
      <c r="E4" s="25"/>
      <c r="F4" s="25"/>
      <c r="G4" s="25"/>
      <c r="H4" s="26"/>
      <c r="I4" s="26"/>
      <c r="J4" s="26"/>
    </row>
    <row r="6" spans="1:10" ht="12.75">
      <c r="A6" s="19"/>
      <c r="B6" s="5" t="s">
        <v>242</v>
      </c>
      <c r="C6" s="74"/>
      <c r="D6" s="5"/>
      <c r="E6" s="2"/>
      <c r="F6" s="2"/>
      <c r="G6" s="2"/>
      <c r="H6" s="6">
        <v>0</v>
      </c>
      <c r="I6" s="6">
        <v>213</v>
      </c>
      <c r="J6" s="6">
        <f>SUM(H6:I6)</f>
        <v>213</v>
      </c>
    </row>
    <row r="7" spans="1:10" ht="12.75">
      <c r="A7" s="19"/>
      <c r="B7" s="2" t="s">
        <v>290</v>
      </c>
      <c r="C7" s="74"/>
      <c r="D7" s="5"/>
      <c r="E7" s="2"/>
      <c r="F7" s="2"/>
      <c r="G7" s="2"/>
      <c r="H7" s="6"/>
      <c r="I7" s="6"/>
      <c r="J7" s="6"/>
    </row>
    <row r="8" spans="1:10" ht="12.75">
      <c r="A8" s="19"/>
      <c r="B8" s="2" t="s">
        <v>289</v>
      </c>
      <c r="C8" s="74"/>
      <c r="D8" s="5"/>
      <c r="E8" s="2"/>
      <c r="F8" s="2"/>
      <c r="G8" s="2"/>
      <c r="H8" s="6"/>
      <c r="I8" s="6"/>
      <c r="J8" s="6"/>
    </row>
    <row r="10" spans="1:10" ht="12.75">
      <c r="A10" s="24">
        <v>637005</v>
      </c>
      <c r="B10" s="25" t="s">
        <v>74</v>
      </c>
      <c r="C10" s="25"/>
      <c r="D10" s="25"/>
      <c r="E10" s="1"/>
      <c r="F10" s="1"/>
      <c r="G10" s="1"/>
      <c r="H10" s="6"/>
      <c r="I10" s="6"/>
      <c r="J10" s="6"/>
    </row>
    <row r="11" spans="1:10" ht="12.75">
      <c r="A11" s="25"/>
      <c r="B11" s="5" t="s">
        <v>211</v>
      </c>
      <c r="C11" s="1"/>
      <c r="D11" s="1"/>
      <c r="E11" s="1"/>
      <c r="F11" s="1"/>
      <c r="G11" s="1"/>
      <c r="H11" s="6">
        <v>300</v>
      </c>
      <c r="I11" s="6">
        <v>200</v>
      </c>
      <c r="J11" s="6">
        <f>SUM(H11:I11)</f>
        <v>500</v>
      </c>
    </row>
    <row r="12" spans="1:10" ht="12.75">
      <c r="A12" s="25"/>
      <c r="B12" s="2" t="s">
        <v>298</v>
      </c>
      <c r="C12" s="1"/>
      <c r="D12" s="1"/>
      <c r="E12" s="1"/>
      <c r="F12" s="1"/>
      <c r="G12" s="1"/>
      <c r="H12" s="6"/>
      <c r="I12" s="6"/>
      <c r="J12" s="6"/>
    </row>
    <row r="14" spans="1:11" ht="12.75">
      <c r="A14" s="24"/>
      <c r="B14" s="5" t="s">
        <v>220</v>
      </c>
      <c r="C14" s="1"/>
      <c r="D14" s="1"/>
      <c r="E14" s="1"/>
      <c r="F14" s="1"/>
      <c r="G14" s="1"/>
      <c r="H14" s="6"/>
      <c r="I14" s="6"/>
      <c r="J14" s="6"/>
      <c r="K14" s="25"/>
    </row>
    <row r="15" spans="1:11" ht="12.75">
      <c r="A15" s="25"/>
      <c r="B15" s="5" t="s">
        <v>269</v>
      </c>
      <c r="C15" s="1"/>
      <c r="D15" s="1"/>
      <c r="E15" s="1"/>
      <c r="F15" s="1"/>
      <c r="G15" s="1"/>
      <c r="H15" s="6">
        <v>0</v>
      </c>
      <c r="I15" s="6">
        <v>3000</v>
      </c>
      <c r="J15" s="6">
        <f>SUM(H15:I15)</f>
        <v>3000</v>
      </c>
      <c r="K15" s="25"/>
    </row>
    <row r="17" spans="1:11" ht="12.75">
      <c r="A17" s="25"/>
      <c r="B17" s="5" t="s">
        <v>221</v>
      </c>
      <c r="C17" s="1"/>
      <c r="D17" s="1"/>
      <c r="E17" s="1"/>
      <c r="F17" s="1"/>
      <c r="G17" s="1"/>
      <c r="H17" s="6">
        <v>0</v>
      </c>
      <c r="I17" s="6">
        <v>1000</v>
      </c>
      <c r="J17" s="6">
        <f>SUM(H17:I17)</f>
        <v>1000</v>
      </c>
      <c r="K17" s="25"/>
    </row>
    <row r="18" spans="1:11" ht="12.75">
      <c r="A18" s="25"/>
      <c r="B18" s="2" t="s">
        <v>222</v>
      </c>
      <c r="C18" s="1"/>
      <c r="D18" s="1"/>
      <c r="E18" s="1"/>
      <c r="F18" s="1"/>
      <c r="G18" s="1"/>
      <c r="H18" s="6"/>
      <c r="I18" s="6"/>
      <c r="J18" s="6"/>
      <c r="K18" s="25"/>
    </row>
    <row r="19" spans="1:11" ht="12.75">
      <c r="A19" s="25"/>
      <c r="B19" s="1" t="s">
        <v>223</v>
      </c>
      <c r="C19" s="1"/>
      <c r="D19" s="1"/>
      <c r="E19" s="1"/>
      <c r="F19" s="1"/>
      <c r="G19" s="1"/>
      <c r="H19" s="6"/>
      <c r="I19" s="6"/>
      <c r="J19" s="6"/>
      <c r="K19" s="25"/>
    </row>
    <row r="21" spans="1:10" ht="12.75">
      <c r="A21" s="19">
        <v>717001</v>
      </c>
      <c r="B21" s="1" t="s">
        <v>31</v>
      </c>
      <c r="C21" s="1"/>
      <c r="D21" s="1"/>
      <c r="E21" s="1"/>
      <c r="F21" s="1"/>
      <c r="G21" s="1"/>
      <c r="H21" s="6"/>
      <c r="I21" s="6"/>
      <c r="J21" s="6"/>
    </row>
    <row r="22" spans="1:10" ht="12.75">
      <c r="A22" s="19"/>
      <c r="B22" s="72" t="s">
        <v>215</v>
      </c>
      <c r="C22" s="1"/>
      <c r="D22" s="1"/>
      <c r="E22" s="1"/>
      <c r="F22" s="1"/>
      <c r="G22" s="1"/>
      <c r="H22" s="6">
        <v>0</v>
      </c>
      <c r="I22" s="6">
        <v>400</v>
      </c>
      <c r="J22" s="6">
        <f>SUM(H22:I22)</f>
        <v>400</v>
      </c>
    </row>
    <row r="24" spans="1:11" ht="12.75">
      <c r="A24" s="19">
        <v>636001</v>
      </c>
      <c r="B24" s="25" t="s">
        <v>134</v>
      </c>
      <c r="C24" s="25"/>
      <c r="D24" s="25"/>
      <c r="E24" s="25"/>
      <c r="F24" s="25"/>
      <c r="G24" s="25"/>
      <c r="H24" s="26"/>
      <c r="I24" s="26"/>
      <c r="J24" s="26"/>
      <c r="K24" s="25"/>
    </row>
    <row r="25" spans="2:11" ht="12.75">
      <c r="B25" s="5" t="s">
        <v>135</v>
      </c>
      <c r="C25" s="1"/>
      <c r="D25" s="1"/>
      <c r="E25" s="1"/>
      <c r="F25" s="1"/>
      <c r="G25" s="1"/>
      <c r="H25" s="6">
        <v>500</v>
      </c>
      <c r="I25" s="6">
        <v>190</v>
      </c>
      <c r="J25" s="6">
        <f>SUM(H25:I25)</f>
        <v>690</v>
      </c>
      <c r="K25" s="1"/>
    </row>
    <row r="26" spans="2:11" ht="12.75">
      <c r="B26" s="2" t="s">
        <v>316</v>
      </c>
      <c r="C26" s="1"/>
      <c r="D26" s="1"/>
      <c r="E26" s="1"/>
      <c r="F26" s="1"/>
      <c r="G26" s="1"/>
      <c r="H26" s="6"/>
      <c r="I26" s="6"/>
      <c r="J26" s="6"/>
      <c r="K26" s="1"/>
    </row>
    <row r="28" spans="1:11" ht="12.75">
      <c r="A28" s="19"/>
      <c r="B28" s="77" t="s">
        <v>261</v>
      </c>
      <c r="C28" s="1"/>
      <c r="D28" s="1"/>
      <c r="E28" s="1"/>
      <c r="F28" s="1"/>
      <c r="G28" s="1"/>
      <c r="H28" s="3"/>
      <c r="I28" s="3">
        <v>3055</v>
      </c>
      <c r="J28" s="3"/>
      <c r="K28" s="1"/>
    </row>
    <row r="29" spans="1:11" ht="12.75">
      <c r="A29" s="19"/>
      <c r="B29" s="77" t="s">
        <v>262</v>
      </c>
      <c r="C29" s="1"/>
      <c r="D29" s="1"/>
      <c r="E29" s="1"/>
      <c r="F29" s="1"/>
      <c r="G29" s="1"/>
      <c r="H29" s="3"/>
      <c r="I29" s="3">
        <v>4668</v>
      </c>
      <c r="J29" s="3"/>
      <c r="K29" s="1"/>
    </row>
    <row r="30" spans="1:11" ht="12.75">
      <c r="A30" s="19"/>
      <c r="B30" s="77" t="s">
        <v>295</v>
      </c>
      <c r="C30" s="1"/>
      <c r="D30" s="1"/>
      <c r="E30" s="1"/>
      <c r="F30" s="1"/>
      <c r="G30" s="1"/>
      <c r="H30" s="3"/>
      <c r="I30" s="3">
        <v>200</v>
      </c>
      <c r="J30" s="3"/>
      <c r="K30" s="1"/>
    </row>
    <row r="32" spans="1:11" ht="12.75">
      <c r="A32" s="19"/>
      <c r="B32" s="77" t="s">
        <v>296</v>
      </c>
      <c r="C32" s="1"/>
      <c r="D32" s="1"/>
      <c r="E32" s="1"/>
      <c r="F32" s="1"/>
      <c r="G32" s="1"/>
      <c r="H32" s="6"/>
      <c r="I32" s="6">
        <v>40</v>
      </c>
      <c r="J32" s="6"/>
      <c r="K32" s="1"/>
    </row>
    <row r="33" spans="1:11" ht="12.75">
      <c r="A33" s="19"/>
      <c r="B33" s="77" t="s">
        <v>297</v>
      </c>
      <c r="C33" s="1"/>
      <c r="D33" s="1"/>
      <c r="E33" s="1"/>
      <c r="F33" s="1"/>
      <c r="G33" s="1"/>
      <c r="H33" s="6"/>
      <c r="I33" s="6">
        <v>60</v>
      </c>
      <c r="J33" s="6"/>
      <c r="K33" s="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1"/>
  <sheetViews>
    <sheetView workbookViewId="0" topLeftCell="A1">
      <selection activeCell="A48" sqref="A48"/>
    </sheetView>
  </sheetViews>
  <sheetFormatPr defaultColWidth="9.00390625" defaultRowHeight="12.75"/>
  <cols>
    <col min="1" max="1" width="9.00390625" style="0" customWidth="1"/>
    <col min="2" max="2" width="8.00390625" style="0" customWidth="1"/>
    <col min="3" max="3" width="8.375" style="0" customWidth="1"/>
    <col min="7" max="7" width="6.00390625" style="0" customWidth="1"/>
    <col min="8" max="8" width="12.625" style="0" customWidth="1"/>
    <col min="9" max="9" width="14.625" style="0" customWidth="1"/>
  </cols>
  <sheetData>
    <row r="1" spans="1:11" ht="12.7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.75">
      <c r="A2" s="84"/>
      <c r="B2" s="84"/>
      <c r="C2" s="84"/>
      <c r="D2" s="84"/>
      <c r="E2" s="84"/>
      <c r="F2" s="84"/>
      <c r="G2" s="84"/>
      <c r="H2" s="88" t="s">
        <v>336</v>
      </c>
      <c r="I2" s="89"/>
      <c r="J2" s="89"/>
      <c r="K2" s="84"/>
    </row>
    <row r="3" spans="1:11" ht="15.75">
      <c r="A3" s="84"/>
      <c r="B3" s="84"/>
      <c r="C3" s="84"/>
      <c r="D3" s="84"/>
      <c r="E3" s="84"/>
      <c r="F3" s="84"/>
      <c r="G3" s="84"/>
      <c r="H3" s="88"/>
      <c r="I3" s="89"/>
      <c r="J3" s="89"/>
      <c r="K3" s="84"/>
    </row>
    <row r="4" spans="1:11" ht="15.75">
      <c r="A4" s="84"/>
      <c r="B4" s="84"/>
      <c r="C4" s="84"/>
      <c r="D4" s="84"/>
      <c r="E4" s="84"/>
      <c r="F4" s="84"/>
      <c r="G4" s="84"/>
      <c r="H4" s="88" t="s">
        <v>325</v>
      </c>
      <c r="I4" s="89"/>
      <c r="J4" s="89"/>
      <c r="K4" s="84"/>
    </row>
    <row r="5" spans="1:11" ht="15.75">
      <c r="A5" s="84"/>
      <c r="B5" s="84"/>
      <c r="C5" s="84"/>
      <c r="D5" s="84"/>
      <c r="E5" s="84"/>
      <c r="F5" s="84"/>
      <c r="G5" s="84"/>
      <c r="H5" s="90">
        <v>38881</v>
      </c>
      <c r="I5" s="89"/>
      <c r="J5" s="89"/>
      <c r="K5" s="84"/>
    </row>
    <row r="6" spans="1:11" ht="15.75">
      <c r="A6" s="84"/>
      <c r="B6" s="84"/>
      <c r="C6" s="84"/>
      <c r="D6" s="84"/>
      <c r="E6" s="84"/>
      <c r="F6" s="84"/>
      <c r="G6" s="84"/>
      <c r="H6" s="88"/>
      <c r="I6" s="89"/>
      <c r="J6" s="89"/>
      <c r="K6" s="84"/>
    </row>
    <row r="7" spans="1:11" ht="15.75">
      <c r="A7" s="84"/>
      <c r="B7" s="84"/>
      <c r="C7" s="84"/>
      <c r="D7" s="84"/>
      <c r="E7" s="84"/>
      <c r="F7" s="84"/>
      <c r="G7" s="84"/>
      <c r="H7" s="88" t="s">
        <v>326</v>
      </c>
      <c r="I7" s="89"/>
      <c r="J7" s="89"/>
      <c r="K7" s="84"/>
    </row>
    <row r="8" spans="1:11" ht="15.75">
      <c r="A8" s="84"/>
      <c r="B8" s="84"/>
      <c r="C8" s="84"/>
      <c r="D8" s="84"/>
      <c r="E8" s="84"/>
      <c r="F8" s="84"/>
      <c r="G8" s="84"/>
      <c r="H8" s="90">
        <v>38895</v>
      </c>
      <c r="I8" s="89"/>
      <c r="J8" s="89"/>
      <c r="K8" s="84"/>
    </row>
    <row r="9" spans="1:11" ht="15">
      <c r="A9" s="84"/>
      <c r="B9" s="84"/>
      <c r="C9" s="84"/>
      <c r="D9" s="84"/>
      <c r="E9" s="84"/>
      <c r="F9" s="84"/>
      <c r="G9" s="84"/>
      <c r="H9" s="85"/>
      <c r="I9" s="86"/>
      <c r="J9" s="86"/>
      <c r="K9" s="84"/>
    </row>
    <row r="10" spans="1:11" ht="12.7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2.7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12.7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12.7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14" spans="1:11" ht="12.7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1:11" ht="12.7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1:11" ht="12.7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12.7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1:11" ht="19.5">
      <c r="A18" s="91" t="s">
        <v>337</v>
      </c>
      <c r="C18" s="87"/>
      <c r="D18" s="87"/>
      <c r="E18" s="87"/>
      <c r="F18" s="87"/>
      <c r="G18" s="87"/>
      <c r="H18" s="87"/>
      <c r="I18" s="87"/>
      <c r="J18" s="87"/>
      <c r="K18" s="84"/>
    </row>
    <row r="19" spans="1:11" ht="12.7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1:11" ht="12.7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1:11" ht="12.7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</row>
    <row r="22" spans="1:11" ht="12.7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</row>
    <row r="23" spans="1:11" ht="12.7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</row>
    <row r="24" spans="1:11" ht="12.7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</row>
    <row r="25" spans="1:11" ht="12.7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</row>
    <row r="26" spans="1:11" ht="15.75">
      <c r="A26" s="84"/>
      <c r="B26" s="85" t="s">
        <v>327</v>
      </c>
      <c r="C26" s="85"/>
      <c r="D26" s="85"/>
      <c r="E26" s="86"/>
      <c r="F26" s="86"/>
      <c r="G26" s="86"/>
      <c r="H26" s="86"/>
      <c r="I26" s="86"/>
      <c r="J26" s="89"/>
      <c r="K26" s="84"/>
    </row>
    <row r="27" spans="1:11" ht="15.75">
      <c r="A27" s="84"/>
      <c r="B27" s="85"/>
      <c r="C27" s="85"/>
      <c r="D27" s="85"/>
      <c r="E27" s="86"/>
      <c r="F27" s="86"/>
      <c r="G27" s="86"/>
      <c r="H27" s="86"/>
      <c r="I27" s="86"/>
      <c r="J27" s="89"/>
      <c r="K27" s="84"/>
    </row>
    <row r="28" spans="1:11" ht="15.75">
      <c r="A28" s="84"/>
      <c r="B28" s="85"/>
      <c r="C28" s="85"/>
      <c r="D28" s="85"/>
      <c r="E28" s="86"/>
      <c r="F28" s="86"/>
      <c r="G28" s="86"/>
      <c r="H28" s="86"/>
      <c r="I28" s="86"/>
      <c r="J28" s="89"/>
      <c r="K28" s="84"/>
    </row>
    <row r="29" spans="1:11" ht="15.75">
      <c r="A29" s="84"/>
      <c r="B29" s="85" t="s">
        <v>329</v>
      </c>
      <c r="C29" s="85"/>
      <c r="D29" s="85" t="s">
        <v>330</v>
      </c>
      <c r="E29" s="86"/>
      <c r="F29" s="86"/>
      <c r="G29" s="86"/>
      <c r="H29" s="86"/>
      <c r="I29" s="86"/>
      <c r="J29" s="89"/>
      <c r="K29" s="84"/>
    </row>
    <row r="30" spans="1:11" ht="15.75">
      <c r="A30" s="84"/>
      <c r="B30" s="85"/>
      <c r="C30" s="85"/>
      <c r="D30" s="85" t="s">
        <v>331</v>
      </c>
      <c r="E30" s="86"/>
      <c r="F30" s="86"/>
      <c r="G30" s="86"/>
      <c r="H30" s="86"/>
      <c r="I30" s="86"/>
      <c r="J30" s="89"/>
      <c r="K30" s="84"/>
    </row>
    <row r="31" spans="1:11" ht="15.75">
      <c r="A31" s="84"/>
      <c r="B31" s="85" t="s">
        <v>328</v>
      </c>
      <c r="C31" s="85"/>
      <c r="D31" s="85" t="s">
        <v>332</v>
      </c>
      <c r="E31" s="86"/>
      <c r="F31" s="86"/>
      <c r="G31" s="86"/>
      <c r="H31" s="86"/>
      <c r="I31" s="86"/>
      <c r="J31" s="89"/>
      <c r="K31" s="84"/>
    </row>
    <row r="32" spans="1:11" ht="15.75">
      <c r="A32" s="84"/>
      <c r="B32" s="85"/>
      <c r="C32" s="85"/>
      <c r="D32" s="85"/>
      <c r="E32" s="86"/>
      <c r="F32" s="86"/>
      <c r="G32" s="86"/>
      <c r="H32" s="86"/>
      <c r="I32" s="86"/>
      <c r="J32" s="89"/>
      <c r="K32" s="84"/>
    </row>
    <row r="33" spans="1:11" ht="15.75">
      <c r="A33" s="84"/>
      <c r="B33" s="85"/>
      <c r="C33" s="85"/>
      <c r="D33" s="85"/>
      <c r="E33" s="86"/>
      <c r="F33" s="86"/>
      <c r="G33" s="86"/>
      <c r="H33" s="86"/>
      <c r="I33" s="86"/>
      <c r="J33" s="89"/>
      <c r="K33" s="84"/>
    </row>
    <row r="34" spans="1:11" ht="15.75">
      <c r="A34" s="84"/>
      <c r="B34" s="85" t="s">
        <v>333</v>
      </c>
      <c r="C34" s="85"/>
      <c r="D34" s="85" t="s">
        <v>334</v>
      </c>
      <c r="E34" s="86"/>
      <c r="F34" s="86"/>
      <c r="G34" s="86"/>
      <c r="H34" s="86"/>
      <c r="I34" s="86"/>
      <c r="J34" s="89"/>
      <c r="K34" s="84"/>
    </row>
    <row r="35" spans="1:11" ht="15.75">
      <c r="A35" s="84"/>
      <c r="B35" s="89"/>
      <c r="C35" s="89"/>
      <c r="D35" s="89"/>
      <c r="E35" s="89"/>
      <c r="F35" s="89"/>
      <c r="G35" s="89"/>
      <c r="H35" s="89"/>
      <c r="I35" s="89"/>
      <c r="J35" s="89"/>
      <c r="K35" s="84"/>
    </row>
    <row r="36" spans="1:11" ht="12.7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</row>
    <row r="37" spans="1:11" ht="12.7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</row>
    <row r="38" spans="1:11" ht="12.7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</row>
    <row r="39" spans="1:11" ht="12.7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</row>
    <row r="40" spans="1:11" ht="12.7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</row>
    <row r="41" spans="1:11" ht="12.7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</row>
    <row r="42" spans="1:11" ht="12.7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</row>
    <row r="43" spans="1:11" ht="12.7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</row>
    <row r="44" spans="1:11" ht="12.7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</row>
    <row r="45" spans="1:11" ht="12.7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</row>
    <row r="46" spans="1:11" ht="12.7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</row>
    <row r="47" spans="1:11" ht="12.7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</row>
    <row r="48" spans="1:11" ht="12.75">
      <c r="A48" s="93" t="s">
        <v>335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</row>
    <row r="49" spans="1:11" ht="12.7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</row>
    <row r="50" spans="1:11" ht="12.7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</row>
    <row r="51" spans="1:11" ht="12.7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</row>
    <row r="52" spans="1:11" ht="12.7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</row>
    <row r="53" spans="1:11" ht="12.7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</row>
    <row r="54" spans="1:11" ht="12.7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</row>
    <row r="55" spans="1:11" ht="12.7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</row>
    <row r="56" spans="1:11" ht="12.7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</row>
    <row r="57" spans="1:11" ht="12.7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</row>
    <row r="58" spans="1:11" ht="12.7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</row>
    <row r="59" spans="1:11" ht="12.7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</row>
    <row r="60" spans="1:11" ht="12.7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</row>
    <row r="61" spans="1:11" ht="12.7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62" spans="1:11" ht="12.7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</row>
    <row r="63" spans="1:1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</row>
    <row r="64" spans="1:11" ht="12.7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</row>
    <row r="65" spans="1:11" ht="12.7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</row>
    <row r="66" spans="1:11" ht="12.75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1:11" ht="12.7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</row>
    <row r="68" spans="1:11" ht="12.7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</row>
    <row r="69" spans="1:11" ht="12.7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</row>
    <row r="70" spans="1:11" ht="12.7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</row>
    <row r="71" spans="1:11" ht="12.7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</row>
    <row r="72" spans="1:11" ht="12.7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</row>
    <row r="73" spans="1:1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</row>
    <row r="74" spans="1:11" ht="12.75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</row>
    <row r="75" spans="1:11" ht="12.75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</row>
    <row r="76" spans="1:11" ht="12.75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</row>
    <row r="77" spans="1:11" ht="12.75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</row>
    <row r="78" spans="1:11" ht="12.75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</row>
    <row r="79" spans="1:11" ht="12.75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</row>
    <row r="80" spans="1:11" ht="12.75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</row>
    <row r="81" spans="1:11" ht="12.75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</row>
    <row r="82" spans="1:11" ht="12.75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</row>
    <row r="83" spans="1:11" ht="12.75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</row>
    <row r="84" spans="1:11" ht="12.75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</row>
    <row r="85" spans="1:11" ht="12.75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</row>
    <row r="86" spans="1:11" ht="12.75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</row>
    <row r="87" spans="1:11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</row>
    <row r="88" spans="1:11" ht="12.75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</row>
    <row r="89" spans="1:11" ht="12.75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</row>
    <row r="90" spans="1:11" ht="12.75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</row>
    <row r="91" spans="1:11" ht="12.75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</row>
    <row r="92" spans="1:11" ht="12.75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</row>
    <row r="93" spans="1:11" ht="12.75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</row>
    <row r="94" spans="1:11" ht="12.7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</row>
    <row r="95" spans="1:11" ht="12.75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</row>
    <row r="96" spans="1:11" ht="12.75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</row>
    <row r="97" spans="1:11" ht="12.75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</row>
    <row r="98" spans="1:11" ht="12.75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</row>
    <row r="99" spans="1:11" ht="12.7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</row>
    <row r="100" spans="1:11" ht="12.75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1:11" ht="12.75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</row>
    <row r="102" spans="1:11" ht="12.7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</row>
    <row r="103" spans="1:11" ht="12.75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</row>
    <row r="104" spans="1:11" ht="12.75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</row>
    <row r="105" spans="1:11" ht="12.75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</row>
    <row r="106" spans="1:11" ht="12.7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</row>
    <row r="107" spans="1:11" ht="12.7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</row>
    <row r="108" spans="1:11" ht="12.75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</row>
    <row r="109" spans="1:11" ht="12.75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</row>
    <row r="110" spans="1:11" ht="12.75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</row>
    <row r="111" spans="1:11" ht="12.75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</row>
    <row r="112" spans="1:11" ht="12.7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</row>
    <row r="113" spans="1:11" ht="12.7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</row>
    <row r="114" spans="1:11" ht="12.7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</row>
    <row r="115" spans="1:11" ht="12.75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</row>
    <row r="116" spans="1:11" ht="12.75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</row>
    <row r="117" spans="1:11" ht="12.75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</row>
    <row r="118" spans="1:11" ht="12.75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</row>
    <row r="119" spans="1:11" ht="12.75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</row>
    <row r="120" spans="1:11" ht="12.75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</row>
    <row r="121" spans="1:11" ht="12.75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</row>
    <row r="122" spans="1:11" ht="12.75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</row>
    <row r="123" spans="1:11" ht="12.75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</row>
    <row r="124" spans="1:11" ht="12.75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</row>
    <row r="125" spans="1:11" ht="12.75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</row>
    <row r="126" spans="1:11" ht="12.75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</row>
    <row r="127" spans="1:11" ht="12.75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</row>
    <row r="128" spans="1:11" ht="12.75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</row>
    <row r="129" spans="1:11" ht="12.75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</row>
    <row r="130" spans="1:11" ht="12.75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</row>
    <row r="131" spans="1:11" ht="12.75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</row>
    <row r="132" spans="1:11" ht="12.75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</row>
    <row r="133" spans="1:11" ht="12.75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</row>
    <row r="134" spans="1:11" ht="12.75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1:11" ht="12.75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</row>
    <row r="136" spans="1:11" ht="12.75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</row>
    <row r="137" spans="1:11" ht="12.75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</row>
    <row r="138" spans="1:11" ht="12.75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</row>
    <row r="139" spans="1:11" ht="12.75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</row>
    <row r="140" spans="1:11" ht="12.75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</row>
    <row r="141" spans="1:11" ht="12.75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</row>
    <row r="142" spans="1:11" ht="12.75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</row>
    <row r="143" spans="1:11" ht="12.75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</row>
    <row r="144" spans="1:11" ht="12.75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</row>
    <row r="145" spans="1:11" ht="12.75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</row>
    <row r="146" spans="1:11" ht="12.75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</row>
    <row r="147" spans="1:11" ht="12.75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</row>
    <row r="148" spans="1:11" ht="12.75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</row>
    <row r="149" spans="1:11" ht="12.75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</row>
    <row r="150" spans="1:11" ht="12.75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</row>
    <row r="151" spans="1:11" ht="12.75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</row>
    <row r="152" spans="1:11" ht="12.75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</row>
    <row r="153" spans="1:11" ht="12.75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</row>
    <row r="154" spans="1:11" ht="12.75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</row>
    <row r="155" spans="1:11" ht="12.75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</row>
    <row r="156" spans="1:11" ht="12.75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</row>
    <row r="157" spans="1:11" ht="12.75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</row>
    <row r="158" spans="1:11" ht="12.75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</row>
    <row r="159" spans="1:11" ht="12.75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</row>
    <row r="160" spans="1:11" ht="12.75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</row>
    <row r="161" spans="1:11" ht="12.75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</row>
    <row r="162" spans="1:11" ht="12.75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</row>
    <row r="163" spans="1:11" ht="12.75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</row>
    <row r="164" spans="1:11" ht="12.75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</row>
    <row r="165" spans="1:11" ht="12.75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</row>
    <row r="166" spans="1:11" ht="12.75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</row>
    <row r="167" spans="1:11" ht="12.75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</row>
    <row r="168" spans="1:11" ht="12.75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</row>
    <row r="169" spans="1:11" ht="12.75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</row>
    <row r="170" spans="1:11" ht="12.75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</row>
    <row r="171" spans="1:11" ht="12.75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</row>
    <row r="172" spans="1:11" ht="12.75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</row>
    <row r="173" spans="1:11" ht="12.75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</row>
    <row r="174" spans="1:11" ht="12.75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</row>
    <row r="175" spans="1:11" ht="12.75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</row>
    <row r="176" spans="1:11" ht="12.75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</row>
    <row r="177" spans="1:11" ht="12.75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</row>
    <row r="178" spans="1:11" ht="12.75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</row>
    <row r="179" spans="1:11" ht="12.75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</row>
    <row r="180" spans="1:11" ht="12.75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</row>
    <row r="181" spans="1:11" ht="12.75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</row>
    <row r="182" spans="1:11" ht="12.75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</row>
    <row r="183" spans="1:11" ht="12.75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</row>
    <row r="184" spans="1:11" ht="12.75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</row>
    <row r="185" spans="1:11" ht="12.75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</row>
    <row r="186" spans="1:11" ht="12.75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</row>
    <row r="187" spans="1:11" ht="12.75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</row>
    <row r="188" spans="1:11" ht="12.75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</row>
    <row r="189" spans="1:11" ht="12.75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</row>
    <row r="190" spans="1:11" ht="12.75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</row>
    <row r="191" spans="1:11" ht="12.75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</row>
    <row r="192" spans="1:11" ht="12.75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</row>
    <row r="193" spans="1:11" ht="12.75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</row>
    <row r="194" spans="1:11" ht="12.75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</row>
    <row r="195" spans="1:11" ht="12.75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</row>
    <row r="196" spans="1:11" ht="12.75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</row>
    <row r="197" spans="1:11" ht="12.75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</row>
    <row r="198" spans="1:11" ht="12.75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</row>
    <row r="199" spans="1:11" ht="12.75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</row>
    <row r="200" spans="1:11" ht="12.75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</row>
    <row r="201" spans="1:11" ht="12.75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</row>
    <row r="202" spans="1:11" ht="12.75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</row>
    <row r="203" spans="1:11" ht="12.75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</row>
    <row r="204" spans="1:11" ht="12.75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</row>
    <row r="205" spans="1:11" ht="12.75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</row>
    <row r="206" spans="1:11" ht="12.75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</row>
    <row r="207" spans="1:11" ht="12.75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</row>
    <row r="208" spans="1:11" ht="12.75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</row>
    <row r="209" spans="1:11" ht="12.75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</row>
    <row r="210" spans="1:11" ht="12.75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</row>
    <row r="211" spans="1:11" ht="12.75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</row>
    <row r="212" spans="1:11" ht="12.75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</row>
    <row r="213" spans="1:11" ht="12.75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</row>
    <row r="214" spans="1:11" ht="12.75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</row>
    <row r="215" spans="1:11" ht="12.75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</row>
    <row r="216" spans="1:11" ht="12.75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</row>
    <row r="217" spans="1:11" ht="12.75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</row>
    <row r="218" spans="1:11" ht="12.75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</row>
    <row r="219" spans="1:11" ht="12.75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</row>
    <row r="220" spans="1:11" ht="12.75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</row>
    <row r="221" spans="1:11" ht="12.75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</row>
    <row r="222" spans="1:11" ht="12.75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</row>
    <row r="223" spans="1:11" ht="12.75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</row>
    <row r="224" spans="1:11" ht="12.75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</row>
    <row r="225" spans="1:11" ht="12.75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</row>
    <row r="226" spans="1:11" ht="12.75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</row>
    <row r="227" spans="1:11" ht="12.75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</row>
    <row r="228" spans="1:11" ht="12.75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</row>
    <row r="229" spans="1:11" ht="12.75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</row>
    <row r="230" spans="1:11" ht="12.75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</row>
    <row r="231" spans="1:11" ht="12.75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</row>
    <row r="232" spans="1:11" ht="12.75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</row>
    <row r="233" spans="1:11" ht="12.75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</row>
    <row r="234" spans="1:11" ht="12.75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</row>
    <row r="235" spans="1:11" ht="12.75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</row>
    <row r="236" spans="1:11" ht="12.75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</row>
    <row r="237" spans="1:11" ht="12.75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</row>
    <row r="238" spans="1:11" ht="12.75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</row>
    <row r="239" spans="1:11" ht="12.75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</row>
    <row r="240" spans="1:11" ht="12.75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</row>
    <row r="241" spans="1:11" ht="12.75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</row>
    <row r="242" spans="1:11" ht="12.75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</row>
    <row r="243" spans="1:11" ht="12.75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</row>
    <row r="244" spans="1:11" ht="12.75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</row>
    <row r="245" spans="1:11" ht="12.75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</row>
    <row r="246" spans="1:11" ht="12.75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</row>
    <row r="247" spans="1:11" ht="12.75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</row>
    <row r="248" spans="1:11" ht="12.75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</row>
    <row r="249" spans="1:11" ht="12.75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</row>
    <row r="250" spans="1:11" ht="12.75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</row>
    <row r="251" spans="1:11" ht="12.75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</row>
    <row r="252" spans="1:11" ht="12.75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</row>
    <row r="253" spans="1:11" ht="12.75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4"/>
    </row>
    <row r="254" spans="1:11" ht="12.75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4"/>
    </row>
    <row r="255" spans="1:11" ht="12.75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</row>
    <row r="256" spans="1:11" ht="12.75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</row>
    <row r="257" spans="1:11" ht="12.75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</row>
    <row r="258" spans="1:11" ht="12.75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</row>
    <row r="259" spans="1:11" ht="12.75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</row>
    <row r="260" spans="1:11" ht="12.75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</row>
    <row r="261" spans="1:11" ht="12.75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</row>
    <row r="262" spans="1:11" ht="12.75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</row>
    <row r="263" spans="1:11" ht="12.75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</row>
    <row r="264" spans="1:11" ht="12.75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</row>
    <row r="265" spans="1:11" ht="12.75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</row>
    <row r="266" spans="1:11" ht="12.75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4"/>
    </row>
    <row r="267" spans="1:11" ht="12.75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</row>
    <row r="268" spans="1:11" ht="12.75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</row>
    <row r="269" spans="1:11" ht="12.75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</row>
    <row r="270" spans="1:11" ht="12.75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</row>
    <row r="271" spans="1:11" ht="12.75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</row>
    <row r="272" spans="1:11" ht="12.75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</row>
    <row r="273" spans="1:11" ht="12.75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</row>
    <row r="274" spans="1:11" ht="12.75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</row>
    <row r="275" spans="1:11" ht="12.75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</row>
    <row r="276" spans="1:11" ht="12.75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</row>
    <row r="277" spans="1:11" ht="12.75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</row>
    <row r="278" spans="1:11" ht="12.75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</row>
    <row r="279" spans="1:11" ht="12.75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</row>
    <row r="280" spans="1:11" ht="12.75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</row>
    <row r="281" spans="1:11" ht="12.75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4"/>
    </row>
    <row r="282" spans="1:11" ht="12.75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</row>
    <row r="283" spans="1:11" ht="12.75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</row>
    <row r="284" spans="1:11" ht="12.75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</row>
    <row r="285" spans="1:11" ht="12.75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</row>
    <row r="286" spans="1:11" ht="12.75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</row>
    <row r="287" spans="1:11" ht="12.75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</row>
    <row r="288" spans="1:11" ht="12.75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</row>
    <row r="289" spans="1:11" ht="12.75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</row>
    <row r="290" spans="1:11" ht="12.75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</row>
    <row r="291" spans="1:11" ht="12.75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</row>
    <row r="292" spans="1:11" ht="12.75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</row>
    <row r="293" spans="1:11" ht="12.75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</row>
    <row r="294" spans="1:11" ht="12.75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</row>
    <row r="295" spans="1:11" ht="12.75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</row>
    <row r="296" spans="1:11" ht="12.75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</row>
    <row r="297" spans="1:11" ht="12.75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</row>
    <row r="298" spans="1:11" ht="12.75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</row>
    <row r="299" spans="1:11" ht="12.75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</row>
    <row r="300" spans="1:11" ht="12.75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</row>
    <row r="301" spans="1:11" ht="12.75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Prievidza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minichova</dc:creator>
  <cp:keywords/>
  <dc:description/>
  <cp:lastModifiedBy>Dechto</cp:lastModifiedBy>
  <cp:lastPrinted>2006-06-26T15:00:40Z</cp:lastPrinted>
  <dcterms:created xsi:type="dcterms:W3CDTF">2006-05-10T13:36:46Z</dcterms:created>
  <dcterms:modified xsi:type="dcterms:W3CDTF">2006-06-26T15:08:01Z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337881861</vt:i4>
  </property>
  <property fmtid="{D5CDD505-2E9C-101B-9397-08002B2CF9AE}" pid="3" name="_EmailSubject">
    <vt:lpwstr>Návrh na II. úprava</vt:lpwstr>
  </property>
  <property fmtid="{D5CDD505-2E9C-101B-9397-08002B2CF9AE}" pid="4" name="_AuthorEmail">
    <vt:lpwstr>msu.minichova@prievidza.sk</vt:lpwstr>
  </property>
  <property fmtid="{D5CDD505-2E9C-101B-9397-08002B2CF9AE}" pid="5" name="_AuthorEmailDisplayName">
    <vt:lpwstr>Minichová</vt:lpwstr>
  </property>
</Properties>
</file>