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1"/>
  </bookViews>
  <sheets>
    <sheet name="Textová časť" sheetId="1" r:id="rId1"/>
    <sheet name="Hlavička" sheetId="2" r:id="rId2"/>
  </sheets>
  <definedNames/>
  <calcPr fullCalcOnLoad="1"/>
</workbook>
</file>

<file path=xl/sharedStrings.xml><?xml version="1.0" encoding="utf-8"?>
<sst xmlns="http://schemas.openxmlformats.org/spreadsheetml/2006/main" count="370" uniqueCount="293">
  <si>
    <t>Bežné príjmy</t>
  </si>
  <si>
    <t>tis. Sk</t>
  </si>
  <si>
    <t>Kapitálové príjmy</t>
  </si>
  <si>
    <t>Finančné operácie príjmové</t>
  </si>
  <si>
    <t>Bežné výdavky</t>
  </si>
  <si>
    <t>Kapitálové výdavky</t>
  </si>
  <si>
    <t>Finančné operácie výdavkové</t>
  </si>
  <si>
    <t>Rozdiel:</t>
  </si>
  <si>
    <t>A/ Úprava rozpočtu mesta</t>
  </si>
  <si>
    <t>B/ Úprava plánu tvorby a použitia fondov mesta</t>
  </si>
  <si>
    <t>A)   ÚPRAVA ROZPOČTU (v tis. Sk)</t>
  </si>
  <si>
    <t>Rozp.po</t>
  </si>
  <si>
    <t>Návrh</t>
  </si>
  <si>
    <t>PRÍJMOVÁ ČASŤ</t>
  </si>
  <si>
    <t>v tom:</t>
  </si>
  <si>
    <t>DAŇOVÉ PRÍJMY</t>
  </si>
  <si>
    <t>NEDAŇOVÉ  PRÍJMY</t>
  </si>
  <si>
    <t>ZA PORUŠENIE PREDPISOV - V BLOKOVOM KONANÍ</t>
  </si>
  <si>
    <t>GRANTY A TRANSFERY</t>
  </si>
  <si>
    <t>ZO ŠTÁTNEHO ROZPOČTU</t>
  </si>
  <si>
    <t>Finančné prostriedky na bežné výdavky:</t>
  </si>
  <si>
    <t xml:space="preserve">VÝDAVKOVÁ  ČASŤ </t>
  </si>
  <si>
    <t>01.1.1.6</t>
  </si>
  <si>
    <t>03.1.0.</t>
  </si>
  <si>
    <t>04.4.3.</t>
  </si>
  <si>
    <t>VÝSTAVBA</t>
  </si>
  <si>
    <t>PRÍPRAVNÁ A PROJEKTOVÁ DOKUMENTÁCIA</t>
  </si>
  <si>
    <t>REALIZÁCIA NOVÝCH STAVIEB</t>
  </si>
  <si>
    <t>04.5.1.</t>
  </si>
  <si>
    <t>CESTNÁ DOPRAVA</t>
  </si>
  <si>
    <t>06.4.0.</t>
  </si>
  <si>
    <t>08.1.0.</t>
  </si>
  <si>
    <t>REKREAČNÉ A ŠPORTOVÉ SLUŽBY</t>
  </si>
  <si>
    <t>08.2.0.3</t>
  </si>
  <si>
    <t>10.1.2.3</t>
  </si>
  <si>
    <t>MZDY, PLATY A OSTATNÉ OSOBNÉ VYROVNANIA</t>
  </si>
  <si>
    <t>POISTNÉ A  PRÍSPEVOK  DO POISŤOVNÍ</t>
  </si>
  <si>
    <t>10.7.0.2</t>
  </si>
  <si>
    <t>10.7.0.1</t>
  </si>
  <si>
    <t>B/   ÚPRAVA PLÁNU TVORBY A POUŽITIA FONDOV MESTA  (v tis. Sk)</t>
  </si>
  <si>
    <t>REKAPITULÁCIA:</t>
  </si>
  <si>
    <t>100 - DAŇOVÉ</t>
  </si>
  <si>
    <t>200 - NEDAŇOVÉ</t>
  </si>
  <si>
    <t>300 - GRANTY A TRANSFERY</t>
  </si>
  <si>
    <t>400 - ZA SPLÁCANIE ÚVEROV A POŽIČIEK A Z PREDAJA MAJ.ÚČASTÍ</t>
  </si>
  <si>
    <t>500 - PRIJATÉ ÚVERY</t>
  </si>
  <si>
    <t>Obce</t>
  </si>
  <si>
    <t>Policajné služby</t>
  </si>
  <si>
    <t>04.4.3</t>
  </si>
  <si>
    <t>Výstavba</t>
  </si>
  <si>
    <t>Cestná doprava</t>
  </si>
  <si>
    <t>Cestovný ruch</t>
  </si>
  <si>
    <t>Nakladanie s odpadmi</t>
  </si>
  <si>
    <t>Rozvoj bývania</t>
  </si>
  <si>
    <t>Verejné osvetlenie</t>
  </si>
  <si>
    <t>Rekreačné a športové služby</t>
  </si>
  <si>
    <t>Staroba</t>
  </si>
  <si>
    <t>Rodina a deti</t>
  </si>
  <si>
    <t>na rok 2006 nasledovne:</t>
  </si>
  <si>
    <t>Rozpočtové zdroje</t>
  </si>
  <si>
    <t>Rozpočtové zdroje spolu:</t>
  </si>
  <si>
    <t>Rozpočtové výdavky</t>
  </si>
  <si>
    <t>Rozpočtové výdavky spolu:</t>
  </si>
  <si>
    <t>08.2.0.9</t>
  </si>
  <si>
    <t>01.1.2</t>
  </si>
  <si>
    <t>01.3.3</t>
  </si>
  <si>
    <t>01.6.0</t>
  </si>
  <si>
    <t>01.7.0</t>
  </si>
  <si>
    <t>03.1.0</t>
  </si>
  <si>
    <t>03.2.0</t>
  </si>
  <si>
    <t>04.1.2</t>
  </si>
  <si>
    <t>04.5.1</t>
  </si>
  <si>
    <t>04.7.3</t>
  </si>
  <si>
    <t>05.1.0</t>
  </si>
  <si>
    <t>06.1.0</t>
  </si>
  <si>
    <t>06.4.0</t>
  </si>
  <si>
    <t>08.1.0</t>
  </si>
  <si>
    <t>08.2.0.7</t>
  </si>
  <si>
    <t>08.3.0</t>
  </si>
  <si>
    <t>08.4.0</t>
  </si>
  <si>
    <t>09</t>
  </si>
  <si>
    <t>09.4.1</t>
  </si>
  <si>
    <t>09.5.0</t>
  </si>
  <si>
    <t>10.1.2</t>
  </si>
  <si>
    <t>10.2.0</t>
  </si>
  <si>
    <t>10.2.0.2</t>
  </si>
  <si>
    <t>10.4.0</t>
  </si>
  <si>
    <t>10.4.0.3</t>
  </si>
  <si>
    <t>Finančná a rozpočtová oblasť</t>
  </si>
  <si>
    <t>Iné všeobecné služby - matričná činnosť</t>
  </si>
  <si>
    <t>Všeobecné verej.služby inde neklasifikované</t>
  </si>
  <si>
    <t>Transakcie verejného dlhu</t>
  </si>
  <si>
    <t>Ochrana pred požiarmi</t>
  </si>
  <si>
    <t>Všeobecná pracovná oblasť</t>
  </si>
  <si>
    <t>Výstavba - stavebný úrad</t>
  </si>
  <si>
    <t>Klubové a špeciálne kultúrne zariadenia</t>
  </si>
  <si>
    <t>Pamiatková starostlivosť</t>
  </si>
  <si>
    <t>Ostatné kultúrne služby</t>
  </si>
  <si>
    <t>Vysielacie a vydavateľské služby</t>
  </si>
  <si>
    <t>Náboženské a iné spoločenské služby</t>
  </si>
  <si>
    <t>Vzdelávanie (09.1.1, 09.1.2, ..)</t>
  </si>
  <si>
    <t>Prvý stupeň vysokoškolského vzdelávania</t>
  </si>
  <si>
    <t>Vzdelávanie nedefinovateľné podľa úrovne</t>
  </si>
  <si>
    <t>Invalidita a ťažké zdravotné postihnutie</t>
  </si>
  <si>
    <t>Ďaľšie sociálne služby - invalidita a ťažké zdravotné postihnutie</t>
  </si>
  <si>
    <t>Ďaľšie sociálne služby - staroba</t>
  </si>
  <si>
    <t>Ďaľšie sociálne služby - rodina a deti</t>
  </si>
  <si>
    <t>Ďaľšie sociálne služby - administratívno-správna činnosť</t>
  </si>
  <si>
    <t>Dávky soc.pomoci-pomoc obč.v hmot.a soc.núdzi</t>
  </si>
  <si>
    <t>Zar.sociál.služieb-pomoc obč. v hmot.a soc.núdzi</t>
  </si>
  <si>
    <t>01.7.0.</t>
  </si>
  <si>
    <t>01.6.0.</t>
  </si>
  <si>
    <t>VŠEOB. VEREJ. SLUŽBY INDE NEKLASIFIKOVANÉ</t>
  </si>
  <si>
    <t>VŠEOBECNÉ SLUŽBY</t>
  </si>
  <si>
    <t>NÁKUP POZEMKOV - majetkoprávne vyporiadanie právneho oddelenia</t>
  </si>
  <si>
    <t>.09</t>
  </si>
  <si>
    <t xml:space="preserve">VZDELÁVANIE </t>
  </si>
  <si>
    <t>BEŽNÉ VÝDAVKY</t>
  </si>
  <si>
    <t>KAPITÁLOVÉ VÝDAVKY</t>
  </si>
  <si>
    <t>01.1.1.6 - Obce</t>
  </si>
  <si>
    <t>01.6.0 - Všeob.verej.služby inde neklasifikované</t>
  </si>
  <si>
    <t>03.1.0 - Policajné služby</t>
  </si>
  <si>
    <t>04.4.3 - Výstavba</t>
  </si>
  <si>
    <t>04.4.3 - Výstavba - stavebný úrad</t>
  </si>
  <si>
    <t>04.5.1 - Cestná doprava</t>
  </si>
  <si>
    <t>04.7.3 - Cestovný ruch</t>
  </si>
  <si>
    <t>06.1.0 - Rozvoj bývania</t>
  </si>
  <si>
    <t>06.4.0 - Verejné osvetlenie</t>
  </si>
  <si>
    <t>08.1.0 - Športové a kultúrne služby</t>
  </si>
  <si>
    <t>08.3.0 - Vysielacie a vydavateľské služby</t>
  </si>
  <si>
    <t>08.4.0 - Náboženské a iné spoločenské služby</t>
  </si>
  <si>
    <t>10.2.0 - Staroba</t>
  </si>
  <si>
    <t>09. - Vzdelávanie</t>
  </si>
  <si>
    <t>Mestská rada:</t>
  </si>
  <si>
    <t>Mestské zastupiteľstvo:</t>
  </si>
  <si>
    <t>Predkladá:               Ing. Ján  B o d n á r  -  primátor mesta</t>
  </si>
  <si>
    <t xml:space="preserve">                                                    Ing. Petra Briatková - ref. pre rozpočet a financie</t>
  </si>
  <si>
    <t xml:space="preserve">Spracoval:              </t>
  </si>
  <si>
    <t>Ing. Katarína Bašková - vedúca ekonomického odboru</t>
  </si>
  <si>
    <t>Ing. Zuzana Homolová - vedúca finančného oddelenia</t>
  </si>
  <si>
    <t>Ing. Martina Minichová - referent pre rozpočet a financie</t>
  </si>
  <si>
    <t xml:space="preserve">Napísal:                   </t>
  </si>
  <si>
    <t>Ing. Martina Minichová</t>
  </si>
  <si>
    <t>Konečný zostatok k 31.12.2006:</t>
  </si>
  <si>
    <t>VÝDAVKY SPOLU:</t>
  </si>
  <si>
    <t>PRÍJMY SPOLU:</t>
  </si>
  <si>
    <t>FINANČNÉ OPERÁCIE VÝDAVKOVÉ</t>
  </si>
  <si>
    <r>
      <t xml:space="preserve">v tom:   </t>
    </r>
    <r>
      <rPr>
        <b/>
        <sz val="10"/>
        <rFont val="Arial CE"/>
        <family val="2"/>
      </rPr>
      <t>Kapitálové výdavky</t>
    </r>
  </si>
  <si>
    <t>Finančné prostriedky na kapitálové výdavky:</t>
  </si>
  <si>
    <t>10.7.0.2 - Zariadenia sociálnych služieb</t>
  </si>
  <si>
    <t xml:space="preserve">C/ Celková bilancia rozpočtu po úpravách </t>
  </si>
  <si>
    <t xml:space="preserve">Obce </t>
  </si>
  <si>
    <t>III. úprave</t>
  </si>
  <si>
    <t xml:space="preserve"> - mobilná ľadová plocha</t>
  </si>
  <si>
    <t>RUTINNÁ A ŠTANDARDNÁ ÚDRŽBA BUDOV, OBJEKTOV ALEBO ICH ČASTÍ</t>
  </si>
  <si>
    <t>.03.1.0</t>
  </si>
  <si>
    <t>POLICAJNÉ SLUŽBY (MsP)</t>
  </si>
  <si>
    <t>POPLATKY A PLATBY ZA PREDAJ VÝROBKOV, TOVAROV  A SLUŽIEB</t>
  </si>
  <si>
    <t xml:space="preserve"> - Verejnej zelene</t>
  </si>
  <si>
    <t>ŠTÚDIE, EXPERTÍZY, POSUDKY</t>
  </si>
  <si>
    <t xml:space="preserve"> - Na rozvoj školstva (ZŠ, ŠKD, CVČ, vzdel.poukazy)</t>
  </si>
  <si>
    <t>Zvýšenie príjmov na základe oznámenia Krajského školského úradu v Trenčíne,</t>
  </si>
  <si>
    <t>Zvýšenie na základe predpokladaného plnenia príjmov do konca roka 2006.</t>
  </si>
  <si>
    <t>NÁVRH NA IV. ÚPRAVU  ROZPOČTU  MESTA  PRIEVIDZA  NA  ROK  2006</t>
  </si>
  <si>
    <t>OBSAH  IV. ÚPRAVY ROZPOČTU MESTA:</t>
  </si>
  <si>
    <t xml:space="preserve">Uznesením MsZ č. 289/06 zo dňa 22.08.2006 bola schválená III. úprava rozpočtu mesta Prievidza </t>
  </si>
  <si>
    <t>.10.2.0</t>
  </si>
  <si>
    <t>výrube suchých stromov a podľa požiadaviek poslancov.</t>
  </si>
  <si>
    <t>75 tis. Sk - na opravu stabilných lavičiek</t>
  </si>
  <si>
    <t>STAROBA</t>
  </si>
  <si>
    <t>BEŽNÉ VÝDAVKY DD-DPD</t>
  </si>
  <si>
    <t xml:space="preserve"> - zvýšenie výdavkov o výšku prostriedkov z MK SR pre ZUŠ na medzinárodný hudobný festival</t>
  </si>
  <si>
    <t xml:space="preserve"> - zvýšenie výdavkov o výšku prostriedkov z MDPaT SR na projekt "DIGI Štúrovci" pre</t>
  </si>
  <si>
    <t xml:space="preserve"> - zvýšenie výdavkov o výšku prostriedkov z MK SR pre všetky ZŠ na "Kultúrne poukazy"</t>
  </si>
  <si>
    <t xml:space="preserve"> - na rozvojový projekt "Jazykové laboratóriá" - avízo z KŠÚ Trenčín z 21.8.2006 pre</t>
  </si>
  <si>
    <t xml:space="preserve">   ZŠ Malonecpalská, ZŠ Mariánska, ZŠ Dobšinského</t>
  </si>
  <si>
    <t xml:space="preserve"> - na dofinancovanie projektovej dokumentácie na termostatizáciu v ZUŠ</t>
  </si>
  <si>
    <t>Materiál č. : 66/06</t>
  </si>
  <si>
    <t xml:space="preserve">   NÁVRH IV. ÚPRAVY ROZPOČTU MESTA PRIEVIDZA NA ROK 2006</t>
  </si>
  <si>
    <t>V Prievidzi dňa  19. 09. 2006</t>
  </si>
  <si>
    <t>a uzatvorených zmlúv s jednotlivými ministerstvami SR, viď výdavky v odd. 09.</t>
  </si>
  <si>
    <t xml:space="preserve"> - Podchod pre peších pri OD Šafrán</t>
  </si>
  <si>
    <t xml:space="preserve"> - Vybudovanie parkovacích miest v meste - Nábrežie sv. Cyrila</t>
  </si>
  <si>
    <t xml:space="preserve"> - Nákup pozemkov - majetkoprávne vyporiadanie</t>
  </si>
  <si>
    <t>PRÍSTAVBY, NADSTAVBY, STAVEBNÉ ÚPRAVY</t>
  </si>
  <si>
    <t xml:space="preserve"> - Stavebné úpravy ZŠ Ul. Dobšinského v Prievidzi</t>
  </si>
  <si>
    <t>Zvýšenie výdavkov na základe uskutočnenia doplňujúcich prác, ktorých potreba</t>
  </si>
  <si>
    <t>vyplynula počas realizácie projektu.</t>
  </si>
  <si>
    <t xml:space="preserve"> - Prekládka plynovej a elektro prípojky</t>
  </si>
  <si>
    <t xml:space="preserve"> - Eskalátory + dobudovanie obchod. priestorov v podchode pre peších</t>
  </si>
  <si>
    <t xml:space="preserve"> - Klimatizácia 3 mestských budov</t>
  </si>
  <si>
    <t xml:space="preserve"> - Deratizácia mesta</t>
  </si>
  <si>
    <t>V súlade s rozhodnutím MsR č. 460/06 bude na území mesta Prievidza vykonaný odborný</t>
  </si>
  <si>
    <t>prieskum výskytu hlodavcov, na základe ktorého bude následne vykonaná jesenná</t>
  </si>
  <si>
    <t>celoplošná deratizácia mesta - jesenná etapa.</t>
  </si>
  <si>
    <t xml:space="preserve">VEREJNÉ OSVETLENIE </t>
  </si>
  <si>
    <t>TRANSFER PRÁVNICKEJ OSOBE ZALOŽENEJ OBCOU, ... - UNIPA, s. r. o.</t>
  </si>
  <si>
    <t xml:space="preserve"> - Na verejné osvetlenie - lokalita pri ČOV</t>
  </si>
  <si>
    <t>NÁJOMNÉ ZA NÁJOM BUDOV, OBJEKTOV, ALEBO ICH ČASTÍ</t>
  </si>
  <si>
    <t xml:space="preserve"> - na prevádzku plavárne</t>
  </si>
  <si>
    <t>Zníženie na základe reálneho šetrenia finančných prostriedkov.</t>
  </si>
  <si>
    <t>VŠEOBECNÝ MATERIÁL</t>
  </si>
  <si>
    <t>Zvýšenie výdavkov o výšku grantu pre MsP od Hornonitrianskych baní Prievidza.</t>
  </si>
  <si>
    <t xml:space="preserve"> - za opatrovateľskú službu</t>
  </si>
  <si>
    <t xml:space="preserve"> - Na rozvoj sociálnej sféry - DD-DPD Prievidza</t>
  </si>
  <si>
    <t>ĎALŠIE SOCIÁLNE SLUŽBY - OPATROVATEĽSKÁ SLUŽBA</t>
  </si>
  <si>
    <t>ÚROKY Z TERMINOVANÝCH VKLADOV</t>
  </si>
  <si>
    <t>Z FONDU NÁRODNÉHO MAJETKU SLOVENSKEJ REPUBLIKY</t>
  </si>
  <si>
    <t>Doplatok z FNM SR na kompenzáciu výdavkov za vybudované energetické zariadenia.</t>
  </si>
  <si>
    <t>IV. úpravy</t>
  </si>
  <si>
    <t>IV. úprave</t>
  </si>
  <si>
    <t>Podrobný rozpis výdavkov je uvedený v samostatnej prílohe spracovanej odborom školstva (Príloha č. 1).</t>
  </si>
  <si>
    <t>584 tis. Sk - na výrub stromov na základe rozhodnutia orgánu ochrany prírody o</t>
  </si>
  <si>
    <t>ÚČASŤ NA MAJETKU</t>
  </si>
  <si>
    <t>OBCE - FINANČNÉ OPERÁCIE VÝDAVKOVÉ</t>
  </si>
  <si>
    <t>Rezervný fond:</t>
  </si>
  <si>
    <t>Počiatočný zostatok k 1.1.2006:</t>
  </si>
  <si>
    <t>(údaj prevzatý zo záverečnej správy mesta)</t>
  </si>
  <si>
    <t xml:space="preserve">Tvorba: </t>
  </si>
  <si>
    <t xml:space="preserve"> - 10 % z výsledku hospodárenia</t>
  </si>
  <si>
    <t>Použitie:</t>
  </si>
  <si>
    <t xml:space="preserve"> - Financovanie eskalátorov a dobudovanie obchod. priestorov </t>
  </si>
  <si>
    <t xml:space="preserve">   v podchode pre peších</t>
  </si>
  <si>
    <t xml:space="preserve"> - Rekonštrukcia Námestia slobody - realizácia</t>
  </si>
  <si>
    <t>pri výkone práce vo verejnom záujme od 1.7.2006.</t>
  </si>
  <si>
    <t xml:space="preserve"> - Na kamerový monitorovací systém</t>
  </si>
  <si>
    <t xml:space="preserve"> </t>
  </si>
  <si>
    <t xml:space="preserve"> - Monitorovací kamerový systém</t>
  </si>
  <si>
    <t>(výmena plastových okien) v DD-DPD v Prievidzi.</t>
  </si>
  <si>
    <t>zamestnancov  pri výkone práce vo verejnom záujme od 1.7.2006  - (viď príjmy 312001),</t>
  </si>
  <si>
    <t xml:space="preserve">Zvýšenie o 500 tis. Sk na základe zvýšenia stupníc platových taríf zamestnancov </t>
  </si>
  <si>
    <t>10. Vybudovanie nového VO - Priemyselný park - časť akcie</t>
  </si>
  <si>
    <t>11. Zavlažovacie zariadenie pre TJ VPS Hradec</t>
  </si>
  <si>
    <t>1.  Rozšírenie monitorovacieho kamerového systému</t>
  </si>
  <si>
    <t>2.  Obnova chodníka - poslanecký návrh</t>
  </si>
  <si>
    <t xml:space="preserve">3.  Financovanie projektu ERIN </t>
  </si>
  <si>
    <t>4.  Spolufinancovanie rozvojového projetku "Jazykové laboratóriá" ZŠ Energetikov</t>
  </si>
  <si>
    <t>5.  Nákup učebných pomôcok pre ZŠ s právnou subjektivitou</t>
  </si>
  <si>
    <t>6.  Nákup didaktickej techniky pre realizáciu projektu ERIN v ZŠ Mariánska</t>
  </si>
  <si>
    <t>7.  Asanácia nadbytočných pieskovísk</t>
  </si>
  <si>
    <t>8.  Likvidácia nepovolených skládok komunálneho odpadu</t>
  </si>
  <si>
    <t>9.  Predĺženie siete VO Sadová ulica</t>
  </si>
  <si>
    <t xml:space="preserve">Celková požiadavka správcov rozpočtových prostriedkov na IV.úpravu rozpočtu mesta Prievidza na rok 2006 bola vo výške </t>
  </si>
  <si>
    <t xml:space="preserve">C)   CELKOVÁ BILANCIA ROZPOČTU PO IV. ÚPRAVE (v tis. Sk)   </t>
  </si>
  <si>
    <t xml:space="preserve">1 200 tis. Sk - dotácia z MPSVaR na stavebné úpravy v DD-DPD v Prievidzi, </t>
  </si>
  <si>
    <t>zamestnancov  pri výkone práce vo verejnom záujme od 1.7.2006. (viď odd. 10.2.0)</t>
  </si>
  <si>
    <t xml:space="preserve">   ZŠ Mariánska a ZŠ Energetikov (viď príjmy 312001)</t>
  </si>
  <si>
    <t>vo výške 104 tis. Sk.</t>
  </si>
  <si>
    <t>nájmu v sezóne 2006/07, ktorej zahájenie sa predpokladá v polovici novembra tohto roku</t>
  </si>
  <si>
    <t xml:space="preserve">     SPOLU:</t>
  </si>
  <si>
    <t xml:space="preserve"> - Park pred ÚPSVaR a vysokou školou - Žilinská univerzita</t>
  </si>
  <si>
    <t>Zvýšenie základného imania spoločnosti UNIPA s.r.o vo výške 1 000 tis. Sk, ktoré</t>
  </si>
  <si>
    <t>budú použité na kúpu športového systému DESSO DLW - futbalového ihriska</t>
  </si>
  <si>
    <t>Zvýšenie výdavkov na úhradu pre študentov vysokej školy za spracovanie štúdie</t>
  </si>
  <si>
    <t>obnovy parku pred ÚPSVaR a vysokou školou - Žilinská univerzita.</t>
  </si>
  <si>
    <t>Šetrenie v dôsledku zníženia ceny, ktorá bola upravená po ukončení výberového konania.</t>
  </si>
  <si>
    <t>Zníženie na základe reálneho šetrenia finančných prostriedkov - (v rozpočte</t>
  </si>
  <si>
    <t xml:space="preserve">Doplatok na dofinancovanie sezóny 2005/06 vo výške 86 tis. Sk a predpoklad výšky </t>
  </si>
  <si>
    <t>INÉ DANE ZA TOVARY A SLUŽBY - z alkoholu a tabakových výrobkov</t>
  </si>
  <si>
    <t>VRATKY</t>
  </si>
  <si>
    <t xml:space="preserve"> - Na decentralizačnú dotáciu na oblasť ŠFRB</t>
  </si>
  <si>
    <t>Zvýšenie dotácie z MVaRR SR na základe valorizácie miezd od 1.7.2006.</t>
  </si>
  <si>
    <t>VÝSTAVBA - STAVEBNÝ ÚRAD</t>
  </si>
  <si>
    <t>MZDY, PLATY A OSTATNÉ OSOBNÉ VYROVNANIA - ŠFRB</t>
  </si>
  <si>
    <t>POISTNÉ A  PRÍSPEVOK  DO POISŤOVNÍ - ŠFRB</t>
  </si>
  <si>
    <t xml:space="preserve"> - Vybudovanie nového VO - Priemyselný park Prievidza-Západ 1</t>
  </si>
  <si>
    <t>10 847 tis. Sk. Avšak z dôvodu nedostatku finančných zdrojov nemohla byť pokrytá v plnom rozsahu, ale v navrhovanej výške</t>
  </si>
  <si>
    <t xml:space="preserve"> 4 954 tis. Sk. Do návrhu IV. úpravy rozpočtu neboli zahrnuté nasledovné akcie:</t>
  </si>
  <si>
    <t>Požiadavka právneho oddelenia z dôvodu nutnosti prekládky prípojky z pozemku vo</t>
  </si>
  <si>
    <t>Zníženie výdavkov na základe predpokladaného šetrenia finančných prostriedkov.</t>
  </si>
  <si>
    <t xml:space="preserve">Zvýšenie výdavkov o 250 tis. Sk, nakoľko po ukončení výberového konania bola cena </t>
  </si>
  <si>
    <t>stavby vyššia ako sa pôvodne predpokladalo.</t>
  </si>
  <si>
    <t>Zníženie na základe zníženia výdavkov na stavbu.</t>
  </si>
  <si>
    <t>(viď odd. 04.4.3)</t>
  </si>
  <si>
    <t xml:space="preserve">Dotácia zo ŠR na kapitálové výdavky súvisiace s kamerovým monitorovacím systémom. </t>
  </si>
  <si>
    <t>Zvýšenie na základe skutočného plnenia príjmov.</t>
  </si>
  <si>
    <t xml:space="preserve">  161 tis. Sk - zvýšenie dotácie z MF SR na základe zvýšenia stupníc platových taríf </t>
  </si>
  <si>
    <t>s umelým trávnikom. (uzn. MsZ č. 367/06)</t>
  </si>
  <si>
    <t>Zvýšenie výdavkov o výšku dotácie z MV a RR SR na valorizáciu miezd od 1.7.2006.</t>
  </si>
  <si>
    <t>boli výdavky zahrnuté pod iným názvom).</t>
  </si>
  <si>
    <t xml:space="preserve">  180 tis. Sk - finančné prostriedky z rozpočtu mesta na spolufinancovanie stavebných úprav </t>
  </si>
  <si>
    <t xml:space="preserve"> - Vybudovanie nového verejného osvetlenia - Priemyselný park Prievidza-Západ </t>
  </si>
  <si>
    <t>Zvýšenie príjmov o vrátené zaplatené znalecké posudky a z poistiek.</t>
  </si>
  <si>
    <t xml:space="preserve">vlastníctve súkromnej osoby na pozemok, z ktorého budú merače plynu a elektriny dostupné </t>
  </si>
  <si>
    <t>z verejne prístupného miesta.</t>
  </si>
  <si>
    <t xml:space="preserve">Zvýšenie výdavkov o výšku dotácie zo ŠR na zakúpenie komponentov ku kamerám a </t>
  </si>
  <si>
    <t xml:space="preserve">zálohovacieho systému na uchovávanie dát, z dôvodu dodržania ustanovení zákona </t>
  </si>
  <si>
    <t>o ochrane osobných údajov, na základe ktorého sa dáta musia zálohovať 7 dní. (viď príjmy 322001)</t>
  </si>
  <si>
    <t xml:space="preserve">1 200 tis. Sk - dotácia z MPSVaR na stavebné úpravy v DD-DPD v Prievidzi. </t>
  </si>
  <si>
    <t xml:space="preserve"> - (viď príjmy 312001) </t>
  </si>
  <si>
    <t xml:space="preserve">Jedná sa o vybudovanie vonkajšieho osvetlenia v areáli Priemyselného parku </t>
  </si>
  <si>
    <t>vyššia ako sú možnosti rozpočtu.</t>
  </si>
  <si>
    <t xml:space="preserve">Prievidza-Západ  vo výške 2 075 tis. Sk. Celková požiadavka je o 2 583 tis. Sk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</si>
</sst>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</numFmts>
  <fonts count="2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u val="single"/>
      <sz val="10"/>
      <name val="Arial CE"/>
      <family val="2"/>
    </font>
    <font>
      <b/>
      <i/>
      <sz val="12"/>
      <name val="Arial CE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3" fontId="0" fillId="0" borderId="0" xfId="0" applyNumberFormat="1" applyAlignment="1">
      <alignment horizontal="center"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4" fontId="15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5" fillId="2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7" fillId="2" borderId="0" xfId="0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0" fillId="0" borderId="0" xfId="0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4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workbookViewId="0" topLeftCell="A1">
      <selection activeCell="A1" sqref="A1"/>
    </sheetView>
  </sheetViews>
  <sheetFormatPr defaultColWidth="9.00390625" defaultRowHeight="12.75"/>
  <cols>
    <col min="1" max="1" width="9.25390625" style="0" customWidth="1"/>
    <col min="2" max="2" width="6.625" style="0" customWidth="1"/>
    <col min="3" max="3" width="6.25390625" style="0" customWidth="1"/>
    <col min="4" max="4" width="6.375" style="0" customWidth="1"/>
    <col min="5" max="5" width="10.125" style="0" bestFit="1" customWidth="1"/>
    <col min="6" max="6" width="15.25390625" style="0" customWidth="1"/>
    <col min="7" max="7" width="22.75390625" style="0" customWidth="1"/>
    <col min="8" max="8" width="10.375" style="0" customWidth="1"/>
    <col min="9" max="9" width="10.625" style="0" customWidth="1"/>
    <col min="10" max="10" width="10.75390625" style="0" customWidth="1"/>
    <col min="11" max="11" width="8.625" style="0" customWidth="1"/>
  </cols>
  <sheetData>
    <row r="1" spans="1:11" ht="18">
      <c r="A1" s="80" t="s">
        <v>163</v>
      </c>
      <c r="B1" s="79"/>
      <c r="C1" s="79"/>
      <c r="D1" s="79"/>
      <c r="E1" s="79"/>
      <c r="F1" s="79"/>
      <c r="G1" s="79"/>
      <c r="H1" s="79"/>
      <c r="I1" s="79"/>
      <c r="J1" s="79"/>
      <c r="K1" s="1"/>
    </row>
    <row r="2" ht="12.75">
      <c r="K2" s="1"/>
    </row>
    <row r="3" spans="1:11" ht="12.75">
      <c r="A3" t="s">
        <v>165</v>
      </c>
      <c r="K3" s="1"/>
    </row>
    <row r="4" spans="1:11" ht="12.75">
      <c r="A4" t="s">
        <v>58</v>
      </c>
      <c r="K4" s="1"/>
    </row>
    <row r="5" ht="12.75">
      <c r="K5" s="1"/>
    </row>
    <row r="6" spans="1:11" ht="12.75">
      <c r="A6" s="38" t="s">
        <v>59</v>
      </c>
      <c r="B6" s="38"/>
      <c r="C6" s="1"/>
      <c r="D6" s="1"/>
      <c r="E6" s="1"/>
      <c r="F6" s="1"/>
      <c r="G6" s="1"/>
      <c r="K6" s="4"/>
    </row>
    <row r="7" spans="1:11" ht="12.75">
      <c r="A7" s="52" t="s">
        <v>14</v>
      </c>
      <c r="B7" s="38"/>
      <c r="C7" s="1"/>
      <c r="D7" s="1"/>
      <c r="E7" s="1"/>
      <c r="F7" s="1"/>
      <c r="G7" s="1"/>
      <c r="K7" s="4"/>
    </row>
    <row r="8" spans="1:11" ht="12.75">
      <c r="A8" s="2" t="s">
        <v>0</v>
      </c>
      <c r="B8" s="2"/>
      <c r="C8" s="2"/>
      <c r="D8" s="2"/>
      <c r="E8" s="6">
        <v>564505</v>
      </c>
      <c r="F8" s="1" t="s">
        <v>1</v>
      </c>
      <c r="G8" s="1"/>
      <c r="K8" s="4"/>
    </row>
    <row r="9" spans="1:11" ht="12.75">
      <c r="A9" s="2" t="s">
        <v>2</v>
      </c>
      <c r="B9" s="2"/>
      <c r="C9" s="2"/>
      <c r="D9" s="2"/>
      <c r="E9" s="6">
        <v>366374</v>
      </c>
      <c r="F9" s="1" t="s">
        <v>1</v>
      </c>
      <c r="G9" s="1"/>
      <c r="K9" s="4"/>
    </row>
    <row r="10" spans="1:11" ht="13.5" thickBot="1">
      <c r="A10" s="2" t="s">
        <v>3</v>
      </c>
      <c r="B10" s="2"/>
      <c r="C10" s="2"/>
      <c r="D10" s="2"/>
      <c r="E10" s="6">
        <v>267812</v>
      </c>
      <c r="F10" s="39" t="s">
        <v>1</v>
      </c>
      <c r="G10" s="1"/>
      <c r="K10" s="4"/>
    </row>
    <row r="11" spans="1:11" ht="15.75" thickBot="1">
      <c r="A11" s="53" t="s">
        <v>60</v>
      </c>
      <c r="B11" s="40"/>
      <c r="C11" s="40"/>
      <c r="D11" s="40"/>
      <c r="E11" s="44">
        <f>SUM(E8:E10)</f>
        <v>1198691</v>
      </c>
      <c r="F11" s="48" t="s">
        <v>1</v>
      </c>
      <c r="G11" s="1"/>
      <c r="K11" s="4"/>
    </row>
    <row r="12" spans="1:11" ht="15">
      <c r="A12" s="26"/>
      <c r="B12" s="41"/>
      <c r="C12" s="41"/>
      <c r="D12" s="41"/>
      <c r="E12" s="45"/>
      <c r="F12" s="41"/>
      <c r="G12" s="1"/>
      <c r="K12" s="4"/>
    </row>
    <row r="13" spans="1:11" ht="14.25">
      <c r="A13" s="38" t="s">
        <v>61</v>
      </c>
      <c r="B13" s="38"/>
      <c r="C13" s="41"/>
      <c r="D13" s="41"/>
      <c r="E13" s="45"/>
      <c r="F13" s="41"/>
      <c r="G13" s="1"/>
      <c r="K13" s="4"/>
    </row>
    <row r="14" spans="1:11" ht="14.25">
      <c r="A14" s="52" t="s">
        <v>14</v>
      </c>
      <c r="B14" s="38"/>
      <c r="C14" s="41"/>
      <c r="D14" s="41"/>
      <c r="E14" s="45"/>
      <c r="F14" s="41"/>
      <c r="G14" s="1"/>
      <c r="K14" s="4"/>
    </row>
    <row r="15" spans="1:11" ht="12.75">
      <c r="A15" s="2" t="s">
        <v>4</v>
      </c>
      <c r="B15" s="2"/>
      <c r="C15" s="2"/>
      <c r="D15" s="2"/>
      <c r="E15" s="6">
        <v>545772</v>
      </c>
      <c r="F15" s="1" t="s">
        <v>1</v>
      </c>
      <c r="G15" s="1"/>
      <c r="K15" s="1"/>
    </row>
    <row r="16" spans="1:11" ht="12.75">
      <c r="A16" s="2" t="s">
        <v>5</v>
      </c>
      <c r="B16" s="2"/>
      <c r="C16" s="2"/>
      <c r="D16" s="2"/>
      <c r="E16" s="6">
        <v>524489</v>
      </c>
      <c r="F16" s="1" t="s">
        <v>1</v>
      </c>
      <c r="G16" s="1"/>
      <c r="K16" s="1"/>
    </row>
    <row r="17" spans="1:11" ht="13.5" thickBot="1">
      <c r="A17" s="42" t="s">
        <v>6</v>
      </c>
      <c r="B17" s="42"/>
      <c r="C17" s="42"/>
      <c r="D17" s="42"/>
      <c r="E17" s="46">
        <v>128430</v>
      </c>
      <c r="F17" s="39" t="s">
        <v>1</v>
      </c>
      <c r="G17" s="5"/>
      <c r="K17" s="1"/>
    </row>
    <row r="18" spans="1:11" ht="15.75" thickBot="1">
      <c r="A18" s="53" t="s">
        <v>62</v>
      </c>
      <c r="B18" s="40"/>
      <c r="C18" s="40"/>
      <c r="D18" s="40"/>
      <c r="E18" s="44">
        <f>SUM(E15:E17)</f>
        <v>1198691</v>
      </c>
      <c r="F18" s="48" t="s">
        <v>1</v>
      </c>
      <c r="G18" s="1"/>
      <c r="K18" s="1"/>
    </row>
    <row r="19" spans="1:11" ht="14.25">
      <c r="A19" s="43"/>
      <c r="B19" s="43"/>
      <c r="C19" s="43"/>
      <c r="D19" s="43"/>
      <c r="E19" s="47"/>
      <c r="F19" s="41"/>
      <c r="G19" s="1"/>
      <c r="K19" s="6"/>
    </row>
    <row r="20" spans="1:11" ht="15">
      <c r="A20" s="26" t="s">
        <v>7</v>
      </c>
      <c r="B20" s="41"/>
      <c r="C20" s="41"/>
      <c r="D20" s="41"/>
      <c r="E20" s="45">
        <f>E11-E18</f>
        <v>0</v>
      </c>
      <c r="F20" s="41"/>
      <c r="G20" s="1"/>
      <c r="K20" s="6"/>
    </row>
    <row r="21" spans="1:11" ht="12.75">
      <c r="A21" s="2"/>
      <c r="B21" s="2"/>
      <c r="C21" s="2"/>
      <c r="D21" s="2"/>
      <c r="E21" s="2"/>
      <c r="F21" s="3"/>
      <c r="G21" s="1"/>
      <c r="K21" s="1"/>
    </row>
    <row r="22" spans="2:11" ht="12.75">
      <c r="B22" s="2"/>
      <c r="C22" s="2"/>
      <c r="D22" s="2"/>
      <c r="E22" s="2"/>
      <c r="F22" s="5"/>
      <c r="G22" s="1"/>
      <c r="K22" s="6"/>
    </row>
    <row r="23" spans="1:11" ht="15.75">
      <c r="A23" s="7" t="s">
        <v>164</v>
      </c>
      <c r="B23" s="2"/>
      <c r="C23" s="2"/>
      <c r="D23" s="2"/>
      <c r="E23" s="2"/>
      <c r="F23" s="5"/>
      <c r="G23" s="1"/>
      <c r="K23" s="1"/>
    </row>
    <row r="24" spans="1:11" ht="12.75">
      <c r="A24" t="s">
        <v>8</v>
      </c>
      <c r="B24" s="2"/>
      <c r="C24" s="2"/>
      <c r="D24" s="2"/>
      <c r="E24" s="2"/>
      <c r="F24" s="5"/>
      <c r="G24" s="1"/>
      <c r="K24" s="1"/>
    </row>
    <row r="25" spans="1:11" ht="12.75">
      <c r="A25" t="s">
        <v>9</v>
      </c>
      <c r="B25" s="2"/>
      <c r="C25" s="2"/>
      <c r="D25" s="2"/>
      <c r="E25" s="2"/>
      <c r="F25" s="5"/>
      <c r="G25" s="1"/>
      <c r="K25" s="1"/>
    </row>
    <row r="26" spans="1:11" ht="12.75">
      <c r="A26" t="s">
        <v>150</v>
      </c>
      <c r="B26" s="2"/>
      <c r="C26" s="2"/>
      <c r="D26" s="2"/>
      <c r="E26" s="2"/>
      <c r="F26" s="5"/>
      <c r="G26" s="1"/>
      <c r="K26" s="1"/>
    </row>
    <row r="27" spans="2:11" ht="12.75">
      <c r="B27" s="2"/>
      <c r="C27" s="2"/>
      <c r="D27" s="2"/>
      <c r="E27" s="2"/>
      <c r="F27" s="5"/>
      <c r="G27" s="1"/>
      <c r="K27" s="1"/>
    </row>
    <row r="28" ht="12.75">
      <c r="K28" s="1"/>
    </row>
    <row r="29" spans="1:11" ht="15">
      <c r="A29" s="8" t="s">
        <v>10</v>
      </c>
      <c r="K29" s="1"/>
    </row>
    <row r="30" spans="1:11" ht="15">
      <c r="A30" s="8"/>
      <c r="K30" s="1"/>
    </row>
    <row r="31" spans="1:11" ht="12.75" customHeight="1">
      <c r="A31" s="8"/>
      <c r="H31" s="49" t="s">
        <v>11</v>
      </c>
      <c r="I31" s="49" t="s">
        <v>12</v>
      </c>
      <c r="J31" s="49" t="s">
        <v>11</v>
      </c>
      <c r="K31" s="1"/>
    </row>
    <row r="32" spans="1:11" ht="15">
      <c r="A32" s="81" t="s">
        <v>13</v>
      </c>
      <c r="H32" s="50" t="s">
        <v>152</v>
      </c>
      <c r="I32" s="49" t="s">
        <v>209</v>
      </c>
      <c r="J32" s="49" t="s">
        <v>210</v>
      </c>
      <c r="K32" s="1"/>
    </row>
    <row r="33" spans="8:11" ht="15">
      <c r="H33" s="10"/>
      <c r="I33" s="10"/>
      <c r="J33" s="10"/>
      <c r="K33" s="1"/>
    </row>
    <row r="34" spans="1:11" ht="15">
      <c r="A34" s="9" t="s">
        <v>145</v>
      </c>
      <c r="B34" s="28"/>
      <c r="C34" s="28"/>
      <c r="D34" s="28"/>
      <c r="E34" s="28"/>
      <c r="F34" s="28"/>
      <c r="G34" s="28"/>
      <c r="H34" s="10">
        <f>E11</f>
        <v>1198691</v>
      </c>
      <c r="I34" s="10">
        <f>I36+I40+I55</f>
        <v>4954</v>
      </c>
      <c r="J34" s="10">
        <f>SUM(H34:I34)</f>
        <v>1203645</v>
      </c>
      <c r="K34" s="1"/>
    </row>
    <row r="35" spans="1:11" ht="15">
      <c r="A35" s="9" t="s">
        <v>14</v>
      </c>
      <c r="B35" s="28"/>
      <c r="C35" s="28"/>
      <c r="D35" s="28"/>
      <c r="E35" s="28"/>
      <c r="F35" s="28"/>
      <c r="G35" s="28"/>
      <c r="H35" s="10"/>
      <c r="I35" s="10"/>
      <c r="J35" s="10"/>
      <c r="K35" s="1"/>
    </row>
    <row r="36" spans="1:11" ht="15">
      <c r="A36" s="12">
        <v>100</v>
      </c>
      <c r="B36" s="13" t="s">
        <v>15</v>
      </c>
      <c r="C36" s="14"/>
      <c r="D36" s="14"/>
      <c r="E36" s="14"/>
      <c r="F36" s="14"/>
      <c r="G36" s="14"/>
      <c r="H36" s="15">
        <v>369499</v>
      </c>
      <c r="I36" s="15">
        <f>SUM(I37:I39)</f>
        <v>30</v>
      </c>
      <c r="J36" s="15">
        <f>SUM(H36:I36)</f>
        <v>369529</v>
      </c>
      <c r="K36" s="1"/>
    </row>
    <row r="37" spans="1:11" ht="14.25">
      <c r="A37" s="16">
        <v>139</v>
      </c>
      <c r="B37" s="17" t="s">
        <v>258</v>
      </c>
      <c r="C37" s="28"/>
      <c r="D37" s="28"/>
      <c r="E37" s="28"/>
      <c r="F37" s="28"/>
      <c r="G37" s="28"/>
      <c r="H37" s="101">
        <v>60</v>
      </c>
      <c r="I37" s="101">
        <v>30</v>
      </c>
      <c r="J37" s="101">
        <f>SUM(H37:I37)</f>
        <v>90</v>
      </c>
      <c r="K37" s="1"/>
    </row>
    <row r="38" spans="1:11" ht="15">
      <c r="A38" s="1"/>
      <c r="B38" s="1" t="s">
        <v>275</v>
      </c>
      <c r="C38" s="28"/>
      <c r="D38" s="28"/>
      <c r="E38" s="28"/>
      <c r="F38" s="28"/>
      <c r="G38" s="28"/>
      <c r="H38" s="10"/>
      <c r="I38" s="10"/>
      <c r="J38" s="10"/>
      <c r="K38" s="1"/>
    </row>
    <row r="39" spans="1:11" ht="15">
      <c r="A39" s="1"/>
      <c r="B39" s="1"/>
      <c r="C39" s="28"/>
      <c r="D39" s="28"/>
      <c r="E39" s="28"/>
      <c r="F39" s="28"/>
      <c r="G39" s="28"/>
      <c r="H39" s="10"/>
      <c r="I39" s="10"/>
      <c r="J39" s="10"/>
      <c r="K39" s="1"/>
    </row>
    <row r="40" spans="1:11" ht="15">
      <c r="A40" s="19">
        <v>200</v>
      </c>
      <c r="B40" s="20" t="s">
        <v>16</v>
      </c>
      <c r="C40" s="20"/>
      <c r="D40" s="20"/>
      <c r="E40" s="20"/>
      <c r="F40" s="20"/>
      <c r="G40" s="20"/>
      <c r="H40" s="21">
        <v>234353</v>
      </c>
      <c r="I40" s="21">
        <f>SUM(I41:I51)</f>
        <v>1987</v>
      </c>
      <c r="J40" s="21">
        <f>SUM(H40:I40)</f>
        <v>236340</v>
      </c>
      <c r="K40" s="22"/>
    </row>
    <row r="41" spans="1:11" ht="12.75">
      <c r="A41" s="18">
        <v>222003</v>
      </c>
      <c r="B41" s="1" t="s">
        <v>17</v>
      </c>
      <c r="C41" s="1"/>
      <c r="D41" s="1"/>
      <c r="E41" s="1"/>
      <c r="F41" s="1"/>
      <c r="G41" s="1"/>
      <c r="H41" s="6">
        <v>1168</v>
      </c>
      <c r="I41" s="6">
        <f>566+200</f>
        <v>766</v>
      </c>
      <c r="J41" s="6">
        <f>SUM(H41:I41)</f>
        <v>1934</v>
      </c>
      <c r="K41" s="6"/>
    </row>
    <row r="42" spans="1:11" ht="12.75">
      <c r="A42" s="18"/>
      <c r="B42" s="1" t="s">
        <v>275</v>
      </c>
      <c r="C42" s="1"/>
      <c r="D42" s="1"/>
      <c r="E42" s="1"/>
      <c r="F42" s="1"/>
      <c r="G42" s="1"/>
      <c r="H42" s="6"/>
      <c r="I42" s="6"/>
      <c r="J42" s="6"/>
      <c r="K42" s="6"/>
    </row>
    <row r="43" spans="1:11" ht="12.75">
      <c r="A43" s="18"/>
      <c r="B43" s="1"/>
      <c r="C43" s="1"/>
      <c r="D43" s="1"/>
      <c r="E43" s="1"/>
      <c r="F43" s="1"/>
      <c r="G43" s="1"/>
      <c r="H43" s="6"/>
      <c r="I43" s="6"/>
      <c r="J43" s="6"/>
      <c r="K43" s="6"/>
    </row>
    <row r="44" spans="1:11" ht="12.75">
      <c r="A44" s="18">
        <v>223001</v>
      </c>
      <c r="B44" s="1" t="s">
        <v>157</v>
      </c>
      <c r="C44" s="1"/>
      <c r="D44" s="1"/>
      <c r="E44" s="1"/>
      <c r="F44" s="1"/>
      <c r="G44" s="1"/>
      <c r="H44" s="6"/>
      <c r="I44" s="6"/>
      <c r="J44" s="6"/>
      <c r="K44" s="6"/>
    </row>
    <row r="45" spans="1:11" ht="12.75">
      <c r="A45" s="18"/>
      <c r="B45" s="82" t="s">
        <v>203</v>
      </c>
      <c r="C45" s="1"/>
      <c r="D45" s="1"/>
      <c r="E45" s="1"/>
      <c r="F45" s="1"/>
      <c r="G45" s="1"/>
      <c r="H45" s="6">
        <v>1085</v>
      </c>
      <c r="I45" s="6">
        <v>500</v>
      </c>
      <c r="J45" s="6">
        <f>SUM(H45:I45)</f>
        <v>1585</v>
      </c>
      <c r="K45" s="6"/>
    </row>
    <row r="46" spans="1:11" ht="12.75">
      <c r="A46" s="18"/>
      <c r="B46" s="86" t="s">
        <v>162</v>
      </c>
      <c r="C46" s="1"/>
      <c r="D46" s="1"/>
      <c r="E46" s="1"/>
      <c r="F46" s="1"/>
      <c r="G46" s="1"/>
      <c r="H46" s="6"/>
      <c r="I46" s="6"/>
      <c r="J46" s="6"/>
      <c r="K46" s="6"/>
    </row>
    <row r="47" spans="1:11" ht="12.75">
      <c r="A47" s="18"/>
      <c r="B47" s="54"/>
      <c r="C47" s="1"/>
      <c r="D47" s="1"/>
      <c r="E47" s="1"/>
      <c r="F47" s="1"/>
      <c r="G47" s="1"/>
      <c r="H47" s="6"/>
      <c r="I47" s="6"/>
      <c r="J47" s="6"/>
      <c r="K47" s="6"/>
    </row>
    <row r="48" spans="1:11" ht="12.75">
      <c r="A48" s="18">
        <v>244</v>
      </c>
      <c r="B48" s="1" t="s">
        <v>206</v>
      </c>
      <c r="C48" s="1"/>
      <c r="D48" s="1"/>
      <c r="E48" s="1"/>
      <c r="F48" s="1"/>
      <c r="G48" s="1"/>
      <c r="H48">
        <v>600</v>
      </c>
      <c r="I48">
        <f>400+242</f>
        <v>642</v>
      </c>
      <c r="J48">
        <f>SUM(H48:I48)</f>
        <v>1242</v>
      </c>
      <c r="K48" s="6"/>
    </row>
    <row r="49" spans="1:11" ht="12.75">
      <c r="A49" s="18"/>
      <c r="B49" s="86" t="s">
        <v>275</v>
      </c>
      <c r="C49" s="1"/>
      <c r="D49" s="1"/>
      <c r="E49" s="1"/>
      <c r="F49" s="1"/>
      <c r="G49" s="1"/>
      <c r="K49" s="6"/>
    </row>
    <row r="50" spans="1:11" ht="12.75">
      <c r="A50" s="18"/>
      <c r="B50" s="86"/>
      <c r="C50" s="1"/>
      <c r="D50" s="1"/>
      <c r="E50" s="1"/>
      <c r="F50" s="1"/>
      <c r="G50" s="1"/>
      <c r="K50" s="6"/>
    </row>
    <row r="51" spans="1:11" ht="12.75">
      <c r="A51" s="18">
        <v>292017</v>
      </c>
      <c r="B51" s="86" t="s">
        <v>259</v>
      </c>
      <c r="C51" s="1"/>
      <c r="D51" s="1"/>
      <c r="E51" s="1"/>
      <c r="F51" s="1"/>
      <c r="G51" s="1"/>
      <c r="H51">
        <v>771</v>
      </c>
      <c r="I51">
        <v>79</v>
      </c>
      <c r="J51">
        <f>SUM(H51:I51)</f>
        <v>850</v>
      </c>
      <c r="K51" s="6"/>
    </row>
    <row r="52" spans="1:11" ht="12.75">
      <c r="A52" s="18"/>
      <c r="B52" s="86" t="s">
        <v>282</v>
      </c>
      <c r="C52" s="1"/>
      <c r="D52" s="1"/>
      <c r="E52" s="1"/>
      <c r="F52" s="1"/>
      <c r="G52" s="1"/>
      <c r="K52" s="6"/>
    </row>
    <row r="53" spans="1:11" ht="12.75">
      <c r="A53" s="1"/>
      <c r="B53" s="2"/>
      <c r="C53" s="1"/>
      <c r="D53" s="1"/>
      <c r="E53" s="1"/>
      <c r="F53" s="1"/>
      <c r="G53" s="1"/>
      <c r="K53" s="6"/>
    </row>
    <row r="54" spans="1:11" ht="12.75">
      <c r="A54" s="1"/>
      <c r="B54" s="2"/>
      <c r="C54" s="1"/>
      <c r="D54" s="1"/>
      <c r="E54" s="1"/>
      <c r="F54" s="1"/>
      <c r="G54" s="1"/>
      <c r="K54" s="6"/>
    </row>
    <row r="55" spans="1:11" ht="15">
      <c r="A55" s="19">
        <v>300</v>
      </c>
      <c r="B55" s="20" t="s">
        <v>18</v>
      </c>
      <c r="C55" s="20"/>
      <c r="D55" s="20"/>
      <c r="E55" s="20"/>
      <c r="F55" s="20"/>
      <c r="G55" s="20"/>
      <c r="H55" s="21">
        <v>327027</v>
      </c>
      <c r="I55" s="21">
        <f>SUM(I56:I76)</f>
        <v>2937</v>
      </c>
      <c r="J55" s="21">
        <f>SUM(H55:I55)</f>
        <v>329964</v>
      </c>
      <c r="K55" s="26"/>
    </row>
    <row r="56" spans="1:11" ht="12.75">
      <c r="A56" s="18">
        <v>312001</v>
      </c>
      <c r="B56" s="1" t="s">
        <v>19</v>
      </c>
      <c r="C56" s="1"/>
      <c r="D56" s="1"/>
      <c r="E56" s="1"/>
      <c r="F56" s="1"/>
      <c r="G56" s="1"/>
      <c r="H56" s="6"/>
      <c r="I56" s="6"/>
      <c r="J56" s="6"/>
      <c r="K56" s="1"/>
    </row>
    <row r="57" spans="1:11" ht="12.75">
      <c r="A57" s="18"/>
      <c r="B57" s="108" t="s">
        <v>20</v>
      </c>
      <c r="C57" s="1"/>
      <c r="D57" s="1"/>
      <c r="E57" s="1"/>
      <c r="F57" s="1"/>
      <c r="G57" s="1"/>
      <c r="H57" s="6"/>
      <c r="I57" s="6"/>
      <c r="J57" s="6"/>
      <c r="K57" s="1"/>
    </row>
    <row r="58" spans="1:11" ht="12.75">
      <c r="A58" s="27"/>
      <c r="B58" s="5" t="s">
        <v>204</v>
      </c>
      <c r="C58" s="1"/>
      <c r="D58" s="1"/>
      <c r="E58" s="1"/>
      <c r="F58" s="1"/>
      <c r="G58" s="1"/>
      <c r="H58" s="6">
        <v>7278</v>
      </c>
      <c r="I58" s="3">
        <f>1200+161</f>
        <v>1361</v>
      </c>
      <c r="J58" s="3">
        <f>SUM(H58:I58)</f>
        <v>8639</v>
      </c>
      <c r="K58" s="4"/>
    </row>
    <row r="59" spans="1:11" ht="12.75">
      <c r="A59" s="27"/>
      <c r="B59" s="54" t="s">
        <v>244</v>
      </c>
      <c r="C59" s="1"/>
      <c r="D59" s="1"/>
      <c r="E59" s="1"/>
      <c r="F59" s="1"/>
      <c r="G59" s="1"/>
      <c r="H59" s="6"/>
      <c r="I59" s="3"/>
      <c r="J59" s="3"/>
      <c r="K59" s="4"/>
    </row>
    <row r="60" spans="1:11" ht="12.75">
      <c r="A60" s="27"/>
      <c r="B60" s="54" t="s">
        <v>276</v>
      </c>
      <c r="C60" s="1"/>
      <c r="D60" s="1"/>
      <c r="E60" s="1"/>
      <c r="F60" s="1"/>
      <c r="G60" s="1"/>
      <c r="H60" s="6"/>
      <c r="I60" s="3"/>
      <c r="J60" s="3"/>
      <c r="K60" s="4"/>
    </row>
    <row r="61" spans="1:11" ht="12.75">
      <c r="A61" s="27"/>
      <c r="B61" s="54" t="s">
        <v>245</v>
      </c>
      <c r="C61" s="1"/>
      <c r="D61" s="1"/>
      <c r="E61" s="1"/>
      <c r="F61" s="1"/>
      <c r="G61" s="1"/>
      <c r="H61" s="6"/>
      <c r="I61" s="3"/>
      <c r="J61" s="3"/>
      <c r="K61" s="4"/>
    </row>
    <row r="62" spans="1:11" ht="12.75">
      <c r="A62" s="27"/>
      <c r="B62" s="89" t="s">
        <v>260</v>
      </c>
      <c r="C62" s="1"/>
      <c r="D62" s="1"/>
      <c r="E62" s="1"/>
      <c r="F62" s="1"/>
      <c r="G62" s="1"/>
      <c r="H62" s="113">
        <v>593</v>
      </c>
      <c r="I62" s="106">
        <v>14</v>
      </c>
      <c r="J62" s="113">
        <f>SUM(H62:I62)</f>
        <v>607</v>
      </c>
      <c r="K62" s="4"/>
    </row>
    <row r="63" spans="1:11" ht="12.75">
      <c r="A63" s="27"/>
      <c r="B63" s="54" t="s">
        <v>261</v>
      </c>
      <c r="C63" s="1"/>
      <c r="D63" s="1"/>
      <c r="E63" s="1"/>
      <c r="F63" s="1"/>
      <c r="G63" s="1"/>
      <c r="H63" s="50"/>
      <c r="I63" s="49"/>
      <c r="J63" s="49"/>
      <c r="K63" s="4"/>
    </row>
    <row r="64" spans="1:11" ht="12.75">
      <c r="A64" s="27"/>
      <c r="B64" s="5" t="s">
        <v>160</v>
      </c>
      <c r="C64" s="1"/>
      <c r="D64" s="1"/>
      <c r="E64" s="1"/>
      <c r="F64" s="1"/>
      <c r="G64" s="1"/>
      <c r="H64" s="6">
        <v>135566</v>
      </c>
      <c r="I64" s="3">
        <f>120+90+100+100+27+670</f>
        <v>1107</v>
      </c>
      <c r="J64" s="3">
        <f>SUM(H64:I64)</f>
        <v>136673</v>
      </c>
      <c r="K64" s="4"/>
    </row>
    <row r="65" spans="1:11" ht="12.75">
      <c r="A65" s="27"/>
      <c r="B65" s="86" t="s">
        <v>161</v>
      </c>
      <c r="C65" s="1"/>
      <c r="D65" s="1"/>
      <c r="E65" s="1"/>
      <c r="F65" s="1"/>
      <c r="G65" s="1"/>
      <c r="H65" s="6"/>
      <c r="I65" s="3"/>
      <c r="J65" s="3"/>
      <c r="K65" s="4"/>
    </row>
    <row r="66" spans="1:11" ht="12.75">
      <c r="A66" s="27"/>
      <c r="B66" s="86" t="s">
        <v>180</v>
      </c>
      <c r="C66" s="1"/>
      <c r="D66" s="1"/>
      <c r="E66" s="1"/>
      <c r="F66" s="1"/>
      <c r="G66" s="1"/>
      <c r="H66" s="6"/>
      <c r="I66" s="3"/>
      <c r="J66" s="3"/>
      <c r="K66" s="4"/>
    </row>
    <row r="67" spans="1:11" ht="12.75">
      <c r="A67" s="27"/>
      <c r="B67" s="86"/>
      <c r="C67" s="1"/>
      <c r="D67" s="1"/>
      <c r="E67" s="1"/>
      <c r="F67" s="1"/>
      <c r="G67" s="1"/>
      <c r="H67" s="49" t="s">
        <v>11</v>
      </c>
      <c r="I67" s="49" t="s">
        <v>12</v>
      </c>
      <c r="J67" s="49" t="s">
        <v>11</v>
      </c>
      <c r="K67" s="4"/>
    </row>
    <row r="68" spans="1:11" ht="12.75">
      <c r="A68" s="18">
        <v>322001</v>
      </c>
      <c r="B68" s="1" t="s">
        <v>19</v>
      </c>
      <c r="C68" s="1"/>
      <c r="D68" s="1"/>
      <c r="E68" s="1"/>
      <c r="F68" s="1"/>
      <c r="G68" s="1"/>
      <c r="H68" s="50" t="s">
        <v>152</v>
      </c>
      <c r="I68" s="49" t="s">
        <v>209</v>
      </c>
      <c r="J68" s="49" t="s">
        <v>210</v>
      </c>
      <c r="K68" s="4"/>
    </row>
    <row r="69" spans="1:11" ht="12.75">
      <c r="A69" s="18"/>
      <c r="B69" s="108" t="s">
        <v>148</v>
      </c>
      <c r="C69" s="1"/>
      <c r="D69" s="1"/>
      <c r="E69" s="1"/>
      <c r="F69" s="1"/>
      <c r="G69" s="1"/>
      <c r="H69" s="6"/>
      <c r="I69" s="3"/>
      <c r="J69" s="3"/>
      <c r="K69" s="4"/>
    </row>
    <row r="70" spans="1:11" ht="12.75">
      <c r="A70" s="27"/>
      <c r="B70" s="89" t="s">
        <v>225</v>
      </c>
      <c r="C70" s="1"/>
      <c r="D70" s="1"/>
      <c r="E70" s="1"/>
      <c r="F70" s="1"/>
      <c r="G70" s="1"/>
      <c r="H70" s="6">
        <v>0</v>
      </c>
      <c r="I70" s="3">
        <v>200</v>
      </c>
      <c r="J70" s="3">
        <f>SUM(H70:I70)</f>
        <v>200</v>
      </c>
      <c r="K70" s="4"/>
    </row>
    <row r="71" spans="1:11" ht="12.75">
      <c r="A71" s="27"/>
      <c r="B71" s="54" t="s">
        <v>274</v>
      </c>
      <c r="C71" s="1"/>
      <c r="D71" s="1"/>
      <c r="E71" s="1"/>
      <c r="F71" s="1"/>
      <c r="G71" s="1"/>
      <c r="K71" s="4"/>
    </row>
    <row r="72" spans="1:11" ht="12.75">
      <c r="A72" s="27"/>
      <c r="B72" s="88" t="s">
        <v>273</v>
      </c>
      <c r="C72" s="1"/>
      <c r="D72" s="1"/>
      <c r="E72" s="1"/>
      <c r="F72" s="1"/>
      <c r="G72" s="1"/>
      <c r="K72" s="4"/>
    </row>
    <row r="73" spans="1:11" ht="12.75">
      <c r="A73" s="27"/>
      <c r="B73" s="88"/>
      <c r="C73" s="1"/>
      <c r="D73" s="1"/>
      <c r="E73" s="1"/>
      <c r="F73" s="1"/>
      <c r="G73" s="1"/>
      <c r="K73" s="4"/>
    </row>
    <row r="74" spans="1:11" ht="12.75">
      <c r="A74" s="18">
        <v>322004</v>
      </c>
      <c r="B74" s="86" t="s">
        <v>207</v>
      </c>
      <c r="C74" s="1"/>
      <c r="D74" s="1"/>
      <c r="E74" s="1"/>
      <c r="F74" s="1"/>
      <c r="G74" s="1"/>
      <c r="H74" s="6"/>
      <c r="I74" s="3"/>
      <c r="J74" s="3"/>
      <c r="K74" s="4"/>
    </row>
    <row r="75" spans="1:11" ht="12.75">
      <c r="A75" s="18"/>
      <c r="B75" s="108" t="s">
        <v>148</v>
      </c>
      <c r="C75" s="1"/>
      <c r="D75" s="1"/>
      <c r="E75" s="1"/>
      <c r="F75" s="1"/>
      <c r="G75" s="1"/>
      <c r="H75" s="6">
        <v>0</v>
      </c>
      <c r="I75" s="3">
        <v>255</v>
      </c>
      <c r="J75" s="3">
        <f>SUM(H75:I75)</f>
        <v>255</v>
      </c>
      <c r="K75" s="4"/>
    </row>
    <row r="76" spans="1:11" ht="12.75">
      <c r="A76" s="18"/>
      <c r="B76" s="88" t="s">
        <v>208</v>
      </c>
      <c r="C76" s="1"/>
      <c r="D76" s="1"/>
      <c r="E76" s="1"/>
      <c r="F76" s="1"/>
      <c r="G76" s="1"/>
      <c r="H76" s="6"/>
      <c r="I76" s="3"/>
      <c r="J76" s="3"/>
      <c r="K76" s="4"/>
    </row>
    <row r="77" spans="1:11" ht="12.75">
      <c r="A77" s="18"/>
      <c r="B77" s="88"/>
      <c r="C77" s="1"/>
      <c r="D77" s="1"/>
      <c r="E77" s="1"/>
      <c r="F77" s="1"/>
      <c r="G77" s="1"/>
      <c r="H77" s="6"/>
      <c r="I77" s="3"/>
      <c r="J77" s="3"/>
      <c r="K77" s="4"/>
    </row>
    <row r="78" spans="1:11" ht="12.75">
      <c r="A78" s="18"/>
      <c r="B78" s="88"/>
      <c r="C78" s="1"/>
      <c r="D78" s="1"/>
      <c r="E78" s="1"/>
      <c r="F78" s="1"/>
      <c r="G78" s="1"/>
      <c r="H78" s="6"/>
      <c r="I78" s="3"/>
      <c r="J78" s="3"/>
      <c r="K78" s="4"/>
    </row>
    <row r="79" spans="1:11" ht="12.75">
      <c r="A79" s="18"/>
      <c r="B79" s="88"/>
      <c r="C79" s="1"/>
      <c r="D79" s="1"/>
      <c r="E79" s="1"/>
      <c r="F79" s="1"/>
      <c r="G79" s="1"/>
      <c r="H79" s="6"/>
      <c r="I79" s="3"/>
      <c r="J79" s="3"/>
      <c r="K79" s="4"/>
    </row>
    <row r="80" spans="1:11" ht="12.75">
      <c r="A80" s="18"/>
      <c r="B80" s="88"/>
      <c r="C80" s="1"/>
      <c r="D80" s="1"/>
      <c r="E80" s="1"/>
      <c r="F80" s="1"/>
      <c r="G80" s="1"/>
      <c r="H80" s="6"/>
      <c r="I80" s="3"/>
      <c r="J80" s="3"/>
      <c r="K80" s="4"/>
    </row>
    <row r="81" spans="1:11" ht="15">
      <c r="A81" s="81" t="s">
        <v>21</v>
      </c>
      <c r="B81" s="88"/>
      <c r="C81" s="1"/>
      <c r="D81" s="1"/>
      <c r="E81" s="1"/>
      <c r="F81" s="1"/>
      <c r="G81" s="1"/>
      <c r="K81" s="4"/>
    </row>
    <row r="82" spans="2:11" ht="12.75">
      <c r="B82" s="88"/>
      <c r="C82" s="1"/>
      <c r="D82" s="1"/>
      <c r="E82" s="1"/>
      <c r="F82" s="1"/>
      <c r="G82" s="1"/>
      <c r="K82" s="4"/>
    </row>
    <row r="83" spans="1:11" ht="15">
      <c r="A83" s="9"/>
      <c r="B83" s="28"/>
      <c r="C83" s="28"/>
      <c r="D83" s="28"/>
      <c r="E83" s="28"/>
      <c r="F83" s="28"/>
      <c r="G83" s="28"/>
      <c r="H83" s="64"/>
      <c r="I83" s="64"/>
      <c r="J83" s="64"/>
      <c r="K83" s="1"/>
    </row>
    <row r="84" spans="1:11" ht="15">
      <c r="A84" s="9" t="s">
        <v>144</v>
      </c>
      <c r="B84" s="28"/>
      <c r="C84" s="28"/>
      <c r="D84" s="28"/>
      <c r="E84" s="28"/>
      <c r="F84" s="28"/>
      <c r="G84" s="28"/>
      <c r="H84" s="10">
        <f>E18</f>
        <v>1198691</v>
      </c>
      <c r="I84" s="10">
        <f>I86+I93+I98+I137+I144+I157+I165+I176+I188+I205+I213</f>
        <v>4954</v>
      </c>
      <c r="J84" s="10">
        <f>SUM(H84:I84)</f>
        <v>1203645</v>
      </c>
      <c r="K84" s="1"/>
    </row>
    <row r="85" spans="1:11" ht="15">
      <c r="A85" s="9" t="s">
        <v>14</v>
      </c>
      <c r="B85" s="28"/>
      <c r="C85" s="28"/>
      <c r="D85" s="28"/>
      <c r="E85" s="28"/>
      <c r="F85" s="28"/>
      <c r="G85" s="28"/>
      <c r="H85" s="65"/>
      <c r="I85" s="65"/>
      <c r="J85" s="65"/>
      <c r="K85" s="1"/>
    </row>
    <row r="86" spans="1:11" ht="12.75">
      <c r="A86" s="57" t="s">
        <v>22</v>
      </c>
      <c r="B86" s="105" t="s">
        <v>214</v>
      </c>
      <c r="C86" s="56"/>
      <c r="D86" s="56"/>
      <c r="E86" s="56"/>
      <c r="F86" s="56"/>
      <c r="G86" s="56"/>
      <c r="H86" s="58">
        <v>1470</v>
      </c>
      <c r="I86" s="58">
        <f>SUM(I87:I88)</f>
        <v>1000</v>
      </c>
      <c r="J86" s="58">
        <f>SUM(H86:I86)</f>
        <v>2470</v>
      </c>
      <c r="K86" s="1"/>
    </row>
    <row r="87" spans="1:11" ht="12.75">
      <c r="A87" s="18">
        <v>814</v>
      </c>
      <c r="B87" s="1" t="s">
        <v>213</v>
      </c>
      <c r="C87" s="1"/>
      <c r="D87" s="1"/>
      <c r="E87" s="1"/>
      <c r="F87" s="1"/>
      <c r="G87" s="1"/>
      <c r="H87" s="6">
        <v>0</v>
      </c>
      <c r="I87" s="6">
        <v>1000</v>
      </c>
      <c r="J87" s="6">
        <f>SUM(H87:I87)</f>
        <v>1000</v>
      </c>
      <c r="K87" s="1"/>
    </row>
    <row r="88" spans="1:11" ht="12.75">
      <c r="A88" s="18"/>
      <c r="B88" s="1" t="s">
        <v>251</v>
      </c>
      <c r="C88" s="1"/>
      <c r="D88" s="1"/>
      <c r="E88" s="1"/>
      <c r="F88" s="1"/>
      <c r="G88" s="1"/>
      <c r="H88" s="6"/>
      <c r="I88" s="6"/>
      <c r="J88" s="6"/>
      <c r="K88" s="1"/>
    </row>
    <row r="89" spans="1:11" ht="12.75">
      <c r="A89" s="1"/>
      <c r="B89" s="1" t="s">
        <v>252</v>
      </c>
      <c r="C89" s="1"/>
      <c r="D89" s="1"/>
      <c r="E89" s="1"/>
      <c r="F89" s="1"/>
      <c r="G89" s="1"/>
      <c r="H89" s="6"/>
      <c r="I89" s="6"/>
      <c r="J89" s="6"/>
      <c r="K89" s="1"/>
    </row>
    <row r="90" spans="1:11" ht="12.75">
      <c r="A90" s="1"/>
      <c r="B90" s="54" t="s">
        <v>277</v>
      </c>
      <c r="C90" s="1"/>
      <c r="D90" s="1"/>
      <c r="E90" s="1"/>
      <c r="F90" s="1"/>
      <c r="G90" s="1"/>
      <c r="H90" s="50"/>
      <c r="I90" s="49"/>
      <c r="J90" s="49"/>
      <c r="K90" s="1"/>
    </row>
    <row r="91" spans="1:11" ht="12.75">
      <c r="A91" s="1"/>
      <c r="B91" s="54"/>
      <c r="C91" s="1"/>
      <c r="D91" s="1"/>
      <c r="E91" s="1"/>
      <c r="F91" s="1"/>
      <c r="G91" s="1"/>
      <c r="H91" s="50"/>
      <c r="I91" s="49"/>
      <c r="J91" s="49"/>
      <c r="K91" s="1"/>
    </row>
    <row r="92" spans="1:11" ht="12.75">
      <c r="A92" s="1"/>
      <c r="B92" s="1"/>
      <c r="C92" s="1"/>
      <c r="D92" s="1"/>
      <c r="E92" s="1"/>
      <c r="F92" s="1"/>
      <c r="G92" s="1"/>
      <c r="H92" s="50"/>
      <c r="I92" s="49"/>
      <c r="J92" s="49"/>
      <c r="K92" s="1"/>
    </row>
    <row r="93" spans="1:11" ht="15">
      <c r="A93" s="93" t="s">
        <v>155</v>
      </c>
      <c r="B93" s="20" t="s">
        <v>156</v>
      </c>
      <c r="C93" s="20"/>
      <c r="D93" s="20"/>
      <c r="E93" s="20"/>
      <c r="F93" s="20"/>
      <c r="G93" s="20"/>
      <c r="H93" s="21">
        <v>23666</v>
      </c>
      <c r="I93" s="21">
        <f>SUM(I94)</f>
        <v>3</v>
      </c>
      <c r="J93" s="21">
        <f>SUM(H93:I93)</f>
        <v>23669</v>
      </c>
      <c r="K93" s="1"/>
    </row>
    <row r="94" spans="1:11" ht="12.75">
      <c r="A94" s="18">
        <v>633006</v>
      </c>
      <c r="B94" s="1" t="s">
        <v>201</v>
      </c>
      <c r="C94" s="1"/>
      <c r="D94" s="1"/>
      <c r="E94" s="1"/>
      <c r="F94" s="1"/>
      <c r="G94" s="86"/>
      <c r="H94" s="87">
        <v>210</v>
      </c>
      <c r="I94" s="87">
        <v>3</v>
      </c>
      <c r="J94" s="87">
        <f>SUM(H94:I94)</f>
        <v>213</v>
      </c>
      <c r="K94" s="1"/>
    </row>
    <row r="95" spans="1:11" ht="12.75">
      <c r="A95" s="18"/>
      <c r="B95" s="2" t="s">
        <v>202</v>
      </c>
      <c r="C95" s="1"/>
      <c r="D95" s="1"/>
      <c r="E95" s="1"/>
      <c r="F95" s="1"/>
      <c r="G95" s="86"/>
      <c r="H95" s="87"/>
      <c r="I95" s="87"/>
      <c r="J95" s="87"/>
      <c r="K95" s="1"/>
    </row>
    <row r="96" spans="1:11" ht="12.75">
      <c r="A96" s="85"/>
      <c r="B96" s="54"/>
      <c r="C96" s="86"/>
      <c r="D96" s="86"/>
      <c r="E96" s="86"/>
      <c r="F96" s="86"/>
      <c r="G96" s="86"/>
      <c r="H96" s="87"/>
      <c r="I96" s="87"/>
      <c r="J96" s="87"/>
      <c r="K96" s="1"/>
    </row>
    <row r="97" spans="1:11" ht="12.75">
      <c r="A97" s="94"/>
      <c r="B97" s="54"/>
      <c r="C97" s="86"/>
      <c r="D97" s="86"/>
      <c r="E97" s="86"/>
      <c r="F97" s="86"/>
      <c r="G97" s="86"/>
      <c r="H97" s="87"/>
      <c r="I97" s="87"/>
      <c r="J97" s="87"/>
      <c r="K97" s="1"/>
    </row>
    <row r="98" spans="1:11" ht="15">
      <c r="A98" s="20" t="s">
        <v>24</v>
      </c>
      <c r="B98" s="20" t="s">
        <v>25</v>
      </c>
      <c r="C98" s="20"/>
      <c r="D98" s="20"/>
      <c r="E98" s="20"/>
      <c r="F98" s="20"/>
      <c r="G98" s="20"/>
      <c r="H98" s="21">
        <v>407324</v>
      </c>
      <c r="I98" s="21">
        <f>SUM(I99:I130)</f>
        <v>373</v>
      </c>
      <c r="J98" s="21">
        <f>SUM(H98:I98)</f>
        <v>407697</v>
      </c>
      <c r="K98" s="26"/>
    </row>
    <row r="99" spans="1:11" ht="15">
      <c r="A99" s="85">
        <v>635006</v>
      </c>
      <c r="B99" s="86" t="s">
        <v>154</v>
      </c>
      <c r="C99" s="86"/>
      <c r="D99" s="86"/>
      <c r="E99" s="86"/>
      <c r="F99" s="86"/>
      <c r="G99" s="86"/>
      <c r="H99" s="87"/>
      <c r="I99" s="87"/>
      <c r="J99" s="87"/>
      <c r="K99" s="26"/>
    </row>
    <row r="100" spans="1:11" ht="15">
      <c r="A100" s="86"/>
      <c r="B100" s="89" t="s">
        <v>188</v>
      </c>
      <c r="C100" s="86"/>
      <c r="D100" s="86"/>
      <c r="E100" s="86"/>
      <c r="F100" s="86"/>
      <c r="G100" s="86"/>
      <c r="H100" s="87">
        <v>0</v>
      </c>
      <c r="I100" s="87">
        <v>120</v>
      </c>
      <c r="J100" s="87">
        <f>SUM(H100:I100)</f>
        <v>120</v>
      </c>
      <c r="K100" s="26"/>
    </row>
    <row r="101" spans="1:11" ht="15">
      <c r="A101" s="86"/>
      <c r="B101" s="86" t="s">
        <v>268</v>
      </c>
      <c r="C101" s="86"/>
      <c r="D101" s="86"/>
      <c r="E101" s="86"/>
      <c r="F101" s="86"/>
      <c r="G101" s="86"/>
      <c r="H101" s="87"/>
      <c r="I101" s="87"/>
      <c r="J101" s="87"/>
      <c r="K101" s="26"/>
    </row>
    <row r="102" spans="1:11" ht="15">
      <c r="A102" s="86"/>
      <c r="B102" s="86" t="s">
        <v>283</v>
      </c>
      <c r="C102" s="86"/>
      <c r="D102" s="86"/>
      <c r="E102" s="86"/>
      <c r="F102" s="86"/>
      <c r="G102" s="86"/>
      <c r="H102" s="87"/>
      <c r="I102" s="87"/>
      <c r="J102" s="87"/>
      <c r="K102" s="26"/>
    </row>
    <row r="103" spans="1:11" ht="15">
      <c r="A103" s="86"/>
      <c r="B103" s="86" t="s">
        <v>284</v>
      </c>
      <c r="C103" s="86"/>
      <c r="D103" s="86"/>
      <c r="E103" s="86"/>
      <c r="F103" s="86"/>
      <c r="G103" s="86"/>
      <c r="H103" s="87"/>
      <c r="I103" s="87"/>
      <c r="J103" s="87"/>
      <c r="K103" s="26"/>
    </row>
    <row r="104" spans="1:11" ht="15">
      <c r="A104" s="86"/>
      <c r="B104" s="86"/>
      <c r="C104" s="86"/>
      <c r="D104" s="86"/>
      <c r="E104" s="86"/>
      <c r="F104" s="86"/>
      <c r="G104" s="86"/>
      <c r="H104" s="87"/>
      <c r="I104" s="87"/>
      <c r="J104" s="87"/>
      <c r="K104" s="26"/>
    </row>
    <row r="105" spans="1:11" ht="15">
      <c r="A105" s="85">
        <v>637004</v>
      </c>
      <c r="B105" s="88" t="s">
        <v>113</v>
      </c>
      <c r="C105" s="24"/>
      <c r="D105" s="24"/>
      <c r="E105" s="1"/>
      <c r="F105" s="1"/>
      <c r="G105" s="1"/>
      <c r="H105" s="6"/>
      <c r="I105" s="6"/>
      <c r="J105" s="6"/>
      <c r="K105" s="26"/>
    </row>
    <row r="106" spans="1:11" ht="15">
      <c r="A106" s="24"/>
      <c r="B106" s="5" t="s">
        <v>191</v>
      </c>
      <c r="C106" s="1"/>
      <c r="D106" s="1"/>
      <c r="E106" s="1"/>
      <c r="F106" s="1"/>
      <c r="G106" s="1"/>
      <c r="H106" s="6">
        <v>0</v>
      </c>
      <c r="I106" s="6">
        <v>250</v>
      </c>
      <c r="J106" s="6">
        <f>SUM(H106:I106)</f>
        <v>250</v>
      </c>
      <c r="K106" s="26"/>
    </row>
    <row r="107" spans="1:11" ht="15">
      <c r="A107" s="24"/>
      <c r="B107" s="88" t="s">
        <v>192</v>
      </c>
      <c r="C107" s="1"/>
      <c r="D107" s="1"/>
      <c r="E107" s="1"/>
      <c r="F107" s="1"/>
      <c r="G107" s="1"/>
      <c r="H107" s="6"/>
      <c r="I107" s="6"/>
      <c r="J107" s="6"/>
      <c r="K107" s="26"/>
    </row>
    <row r="108" spans="1:11" ht="15">
      <c r="A108" s="24"/>
      <c r="B108" s="88" t="s">
        <v>193</v>
      </c>
      <c r="C108" s="1"/>
      <c r="D108" s="1"/>
      <c r="E108" s="1"/>
      <c r="F108" s="1"/>
      <c r="G108" s="1"/>
      <c r="H108" s="6"/>
      <c r="I108" s="6"/>
      <c r="J108" s="6"/>
      <c r="K108" s="26"/>
    </row>
    <row r="109" spans="1:11" ht="15">
      <c r="A109" s="86"/>
      <c r="B109" s="88" t="s">
        <v>194</v>
      </c>
      <c r="C109" s="86"/>
      <c r="D109" s="86"/>
      <c r="E109" s="86"/>
      <c r="F109" s="86"/>
      <c r="G109" s="86"/>
      <c r="H109" s="87"/>
      <c r="I109" s="87"/>
      <c r="J109" s="87"/>
      <c r="K109" s="26"/>
    </row>
    <row r="110" spans="1:11" ht="15">
      <c r="A110" s="86"/>
      <c r="B110" s="88"/>
      <c r="C110" s="86"/>
      <c r="D110" s="86"/>
      <c r="E110" s="86"/>
      <c r="F110" s="86"/>
      <c r="G110" s="86"/>
      <c r="H110" s="87"/>
      <c r="I110" s="87"/>
      <c r="J110" s="87"/>
      <c r="K110" s="26"/>
    </row>
    <row r="111" spans="1:11" ht="12.75">
      <c r="A111" s="23">
        <v>637011</v>
      </c>
      <c r="B111" s="1" t="s">
        <v>159</v>
      </c>
      <c r="C111" s="1"/>
      <c r="D111" s="1"/>
      <c r="E111" s="1"/>
      <c r="F111" s="1"/>
      <c r="G111" s="1"/>
      <c r="H111" s="6"/>
      <c r="I111" s="6"/>
      <c r="J111" s="6"/>
      <c r="K111" s="24"/>
    </row>
    <row r="112" spans="1:11" ht="12.75">
      <c r="A112" s="23"/>
      <c r="B112" s="5" t="s">
        <v>250</v>
      </c>
      <c r="C112" s="1"/>
      <c r="D112" s="1"/>
      <c r="E112" s="1"/>
      <c r="F112" s="1"/>
      <c r="G112" s="1"/>
      <c r="H112" s="6">
        <v>0</v>
      </c>
      <c r="I112" s="6">
        <v>80</v>
      </c>
      <c r="J112" s="6">
        <f>SUM(H112:I112)</f>
        <v>80</v>
      </c>
      <c r="K112" s="24"/>
    </row>
    <row r="113" spans="1:11" ht="12.75">
      <c r="A113" s="23"/>
      <c r="B113" s="54" t="s">
        <v>253</v>
      </c>
      <c r="C113" s="1"/>
      <c r="D113" s="1"/>
      <c r="E113" s="1"/>
      <c r="F113" s="1"/>
      <c r="G113" s="1"/>
      <c r="H113" s="6"/>
      <c r="I113" s="6"/>
      <c r="J113" s="6"/>
      <c r="K113" s="24"/>
    </row>
    <row r="114" spans="1:11" ht="12.75">
      <c r="A114" s="23"/>
      <c r="B114" s="54" t="s">
        <v>254</v>
      </c>
      <c r="C114" s="1"/>
      <c r="D114" s="1"/>
      <c r="E114" s="1"/>
      <c r="F114" s="1"/>
      <c r="G114" s="1"/>
      <c r="H114" s="6"/>
      <c r="I114" s="6"/>
      <c r="J114" s="6"/>
      <c r="K114" s="24"/>
    </row>
    <row r="115" spans="1:11" ht="12.75">
      <c r="A115" s="23"/>
      <c r="B115" s="1"/>
      <c r="C115" s="1"/>
      <c r="D115" s="1"/>
      <c r="E115" s="1"/>
      <c r="F115" s="1"/>
      <c r="G115" s="1"/>
      <c r="H115" s="6"/>
      <c r="I115" s="6"/>
      <c r="J115" s="6"/>
      <c r="K115" s="24"/>
    </row>
    <row r="116" spans="1:11" ht="12.75">
      <c r="A116" s="31">
        <v>716</v>
      </c>
      <c r="B116" s="1" t="s">
        <v>26</v>
      </c>
      <c r="C116" s="1"/>
      <c r="D116" s="1"/>
      <c r="E116" s="1"/>
      <c r="F116" s="1"/>
      <c r="G116" s="1"/>
      <c r="H116" s="6"/>
      <c r="I116" s="6"/>
      <c r="J116" s="6"/>
      <c r="K116" s="1"/>
    </row>
    <row r="117" spans="1:11" ht="12.75">
      <c r="A117" s="31"/>
      <c r="B117" s="5" t="s">
        <v>190</v>
      </c>
      <c r="C117" s="1"/>
      <c r="D117" s="1"/>
      <c r="E117" s="1"/>
      <c r="F117" s="1"/>
      <c r="G117" s="1"/>
      <c r="H117" s="6">
        <v>0</v>
      </c>
      <c r="I117" s="6">
        <v>200</v>
      </c>
      <c r="J117" s="6">
        <f>SUM(H117:I117)</f>
        <v>200</v>
      </c>
      <c r="K117" s="1"/>
    </row>
    <row r="118" spans="1:11" ht="12.75">
      <c r="A118" s="31"/>
      <c r="B118" s="5"/>
      <c r="C118" s="1"/>
      <c r="D118" s="1"/>
      <c r="E118" s="1"/>
      <c r="F118" s="1"/>
      <c r="G118" s="1"/>
      <c r="H118" s="6"/>
      <c r="I118" s="6"/>
      <c r="J118" s="6"/>
      <c r="K118" s="1"/>
    </row>
    <row r="119" spans="1:11" ht="12.75">
      <c r="A119" s="18">
        <v>717001</v>
      </c>
      <c r="B119" s="1" t="s">
        <v>27</v>
      </c>
      <c r="C119" s="1"/>
      <c r="D119" s="1"/>
      <c r="E119" s="1"/>
      <c r="F119" s="1"/>
      <c r="G119" s="1"/>
      <c r="H119" s="6"/>
      <c r="I119" s="6"/>
      <c r="J119" s="6"/>
      <c r="K119" s="1"/>
    </row>
    <row r="120" spans="1:11" ht="12.75">
      <c r="A120" s="31"/>
      <c r="B120" s="90" t="s">
        <v>189</v>
      </c>
      <c r="C120" s="1"/>
      <c r="D120" s="1"/>
      <c r="E120" s="1"/>
      <c r="F120" s="1"/>
      <c r="G120" s="1"/>
      <c r="H120" s="6">
        <v>9665</v>
      </c>
      <c r="I120" s="6">
        <v>-1594</v>
      </c>
      <c r="J120" s="6">
        <f>SUM(H120:I120)</f>
        <v>8071</v>
      </c>
      <c r="K120" s="1"/>
    </row>
    <row r="121" spans="1:11" ht="12.75">
      <c r="A121" s="31"/>
      <c r="B121" s="86" t="s">
        <v>255</v>
      </c>
      <c r="C121" s="1"/>
      <c r="D121" s="1"/>
      <c r="E121" s="1"/>
      <c r="F121" s="1"/>
      <c r="G121" s="1"/>
      <c r="H121" s="6"/>
      <c r="I121" s="6"/>
      <c r="J121" s="6"/>
      <c r="K121" s="1"/>
    </row>
    <row r="122" spans="1:11" ht="12.75">
      <c r="A122" s="31" t="s">
        <v>226</v>
      </c>
      <c r="B122" s="89" t="s">
        <v>227</v>
      </c>
      <c r="C122" s="1"/>
      <c r="D122" s="1"/>
      <c r="E122" s="1"/>
      <c r="F122" s="1"/>
      <c r="G122" s="1"/>
      <c r="H122" s="6">
        <v>1000</v>
      </c>
      <c r="I122" s="6">
        <v>200</v>
      </c>
      <c r="J122" s="6">
        <f>SUM(H122:I122)</f>
        <v>1200</v>
      </c>
      <c r="K122" s="1"/>
    </row>
    <row r="123" spans="1:11" ht="12.75">
      <c r="A123" s="31"/>
      <c r="B123" s="86" t="s">
        <v>285</v>
      </c>
      <c r="C123" s="1"/>
      <c r="D123" s="1"/>
      <c r="E123" s="1"/>
      <c r="F123" s="1"/>
      <c r="G123" s="1"/>
      <c r="H123" s="6"/>
      <c r="I123" s="6"/>
      <c r="J123" s="6"/>
      <c r="K123" s="1"/>
    </row>
    <row r="124" spans="1:11" ht="12.75">
      <c r="A124" s="31"/>
      <c r="B124" s="54" t="s">
        <v>286</v>
      </c>
      <c r="C124" s="1"/>
      <c r="D124" s="1"/>
      <c r="E124" s="1"/>
      <c r="F124" s="1"/>
      <c r="G124" s="1"/>
      <c r="H124" s="49"/>
      <c r="I124" s="49"/>
      <c r="J124" s="49"/>
      <c r="K124" s="1"/>
    </row>
    <row r="125" spans="1:11" ht="12.75">
      <c r="A125" s="31"/>
      <c r="B125" s="54" t="s">
        <v>287</v>
      </c>
      <c r="C125" s="1"/>
      <c r="D125" s="1"/>
      <c r="E125" s="1"/>
      <c r="F125" s="1"/>
      <c r="G125" s="1"/>
      <c r="H125" s="49"/>
      <c r="I125" s="49"/>
      <c r="J125" s="49"/>
      <c r="K125" s="1"/>
    </row>
    <row r="126" spans="1:11" ht="12.75">
      <c r="A126" s="31"/>
      <c r="B126" s="54"/>
      <c r="C126" s="1"/>
      <c r="D126" s="1"/>
      <c r="E126" s="1"/>
      <c r="F126" s="1"/>
      <c r="G126" s="1"/>
      <c r="H126" s="49"/>
      <c r="I126" s="49"/>
      <c r="J126" s="49"/>
      <c r="K126" s="1"/>
    </row>
    <row r="127" spans="1:11" ht="12.75">
      <c r="A127" s="18">
        <v>717003</v>
      </c>
      <c r="B127" s="54" t="s">
        <v>184</v>
      </c>
      <c r="C127" s="1"/>
      <c r="D127" s="1"/>
      <c r="E127" s="1"/>
      <c r="F127" s="1"/>
      <c r="G127" s="1"/>
      <c r="H127" s="6"/>
      <c r="I127" s="6"/>
      <c r="J127" s="6"/>
      <c r="K127" s="6"/>
    </row>
    <row r="128" spans="1:11" ht="12.75">
      <c r="A128" s="18"/>
      <c r="B128" s="82" t="s">
        <v>185</v>
      </c>
      <c r="C128" s="1"/>
      <c r="D128" s="1"/>
      <c r="E128" s="1"/>
      <c r="F128" s="1"/>
      <c r="G128" s="1"/>
      <c r="H128" s="6">
        <v>27490</v>
      </c>
      <c r="I128" s="6">
        <v>1117</v>
      </c>
      <c r="J128" s="6">
        <f>SUM(H128:I128)</f>
        <v>28607</v>
      </c>
      <c r="K128" s="6"/>
    </row>
    <row r="129" spans="1:11" ht="12.75">
      <c r="A129" s="18"/>
      <c r="B129" s="54" t="s">
        <v>186</v>
      </c>
      <c r="C129" s="1"/>
      <c r="D129" s="1"/>
      <c r="E129" s="1"/>
      <c r="F129" s="1"/>
      <c r="G129" s="1"/>
      <c r="H129" s="6"/>
      <c r="I129" s="6"/>
      <c r="J129" s="6"/>
      <c r="K129" s="6"/>
    </row>
    <row r="130" spans="1:11" ht="12.75">
      <c r="A130" s="18"/>
      <c r="B130" s="54" t="s">
        <v>187</v>
      </c>
      <c r="C130" s="1"/>
      <c r="D130" s="1"/>
      <c r="E130" s="1"/>
      <c r="F130" s="1"/>
      <c r="G130" s="1"/>
      <c r="H130" s="6"/>
      <c r="I130" s="6"/>
      <c r="J130" s="6"/>
      <c r="K130" s="6"/>
    </row>
    <row r="131" spans="1:11" ht="12.75">
      <c r="A131" s="18"/>
      <c r="B131" s="54"/>
      <c r="C131" s="1"/>
      <c r="D131" s="1"/>
      <c r="E131" s="1"/>
      <c r="F131" s="1"/>
      <c r="G131" s="1"/>
      <c r="H131" s="6"/>
      <c r="I131" s="6"/>
      <c r="J131" s="6"/>
      <c r="K131" s="6"/>
    </row>
    <row r="132" spans="1:11" ht="12.75">
      <c r="A132" s="18"/>
      <c r="B132" s="54"/>
      <c r="C132" s="1"/>
      <c r="D132" s="1"/>
      <c r="E132" s="1"/>
      <c r="F132" s="1"/>
      <c r="G132" s="1"/>
      <c r="H132" s="6"/>
      <c r="I132" s="6"/>
      <c r="J132" s="6"/>
      <c r="K132" s="6"/>
    </row>
    <row r="133" spans="1:11" ht="12.75">
      <c r="A133" s="18"/>
      <c r="B133" s="54"/>
      <c r="C133" s="1"/>
      <c r="D133" s="1"/>
      <c r="E133" s="1"/>
      <c r="F133" s="1"/>
      <c r="G133" s="1"/>
      <c r="H133" s="6"/>
      <c r="I133" s="6"/>
      <c r="J133" s="6"/>
      <c r="K133" s="6"/>
    </row>
    <row r="134" spans="1:11" ht="12.75">
      <c r="A134" s="18"/>
      <c r="B134" s="54"/>
      <c r="C134" s="1"/>
      <c r="D134" s="1"/>
      <c r="E134" s="1"/>
      <c r="F134" s="1"/>
      <c r="G134" s="1"/>
      <c r="H134" s="49" t="s">
        <v>11</v>
      </c>
      <c r="I134" s="49" t="s">
        <v>12</v>
      </c>
      <c r="J134" s="49" t="s">
        <v>11</v>
      </c>
      <c r="K134" s="6"/>
    </row>
    <row r="135" spans="1:11" ht="12.75">
      <c r="A135" s="18"/>
      <c r="B135" s="54"/>
      <c r="C135" s="1"/>
      <c r="D135" s="1"/>
      <c r="E135" s="1"/>
      <c r="F135" s="1"/>
      <c r="G135" s="1"/>
      <c r="H135" s="50" t="s">
        <v>152</v>
      </c>
      <c r="I135" s="49" t="s">
        <v>209</v>
      </c>
      <c r="J135" s="49" t="s">
        <v>210</v>
      </c>
      <c r="K135" s="6"/>
    </row>
    <row r="136" spans="1:11" ht="12.75">
      <c r="A136" s="18"/>
      <c r="B136" s="54"/>
      <c r="C136" s="1"/>
      <c r="D136" s="1"/>
      <c r="E136" s="1"/>
      <c r="F136" s="1"/>
      <c r="G136" s="1"/>
      <c r="H136" s="6"/>
      <c r="I136" s="6"/>
      <c r="J136" s="6"/>
      <c r="K136" s="6"/>
    </row>
    <row r="137" spans="1:11" ht="15">
      <c r="A137" s="20" t="s">
        <v>24</v>
      </c>
      <c r="B137" s="20" t="s">
        <v>262</v>
      </c>
      <c r="C137" s="20"/>
      <c r="D137" s="20"/>
      <c r="E137" s="20"/>
      <c r="F137" s="20"/>
      <c r="G137" s="20"/>
      <c r="H137" s="21">
        <v>3784</v>
      </c>
      <c r="I137" s="21">
        <f>SUM(I138:I142)</f>
        <v>14</v>
      </c>
      <c r="J137" s="21">
        <f>SUM(H137:I137)</f>
        <v>3798</v>
      </c>
      <c r="K137" s="6"/>
    </row>
    <row r="138" spans="1:11" ht="12.75">
      <c r="A138" s="18">
        <v>610</v>
      </c>
      <c r="B138" s="1" t="s">
        <v>263</v>
      </c>
      <c r="C138" s="1"/>
      <c r="D138" s="1"/>
      <c r="E138" s="1"/>
      <c r="F138" s="1"/>
      <c r="G138" s="1"/>
      <c r="H138" s="6">
        <v>327</v>
      </c>
      <c r="I138" s="6">
        <v>10</v>
      </c>
      <c r="J138" s="6">
        <f>SUM(H138:I138)</f>
        <v>337</v>
      </c>
      <c r="K138" s="6"/>
    </row>
    <row r="139" spans="1:11" ht="12.75">
      <c r="A139" s="18"/>
      <c r="B139" s="1"/>
      <c r="C139" s="1"/>
      <c r="D139" s="1"/>
      <c r="E139" s="1"/>
      <c r="F139" s="1"/>
      <c r="G139" s="1"/>
      <c r="H139" s="6"/>
      <c r="I139" s="6"/>
      <c r="J139" s="6"/>
      <c r="K139" s="6"/>
    </row>
    <row r="140" spans="1:11" ht="12.75">
      <c r="A140" s="18">
        <v>620</v>
      </c>
      <c r="B140" s="2" t="s">
        <v>264</v>
      </c>
      <c r="C140" s="1"/>
      <c r="D140" s="1"/>
      <c r="E140" s="1"/>
      <c r="F140" s="1"/>
      <c r="G140" s="1"/>
      <c r="H140" s="6">
        <v>115</v>
      </c>
      <c r="I140" s="6">
        <v>4</v>
      </c>
      <c r="J140" s="6">
        <f>SUM(H140:I140)</f>
        <v>119</v>
      </c>
      <c r="K140" s="6"/>
    </row>
    <row r="141" spans="2:11" ht="12.75">
      <c r="B141" s="18" t="s">
        <v>278</v>
      </c>
      <c r="C141" s="1"/>
      <c r="D141" s="1"/>
      <c r="E141" s="1"/>
      <c r="F141" s="1"/>
      <c r="G141" s="1"/>
      <c r="H141" s="6"/>
      <c r="I141" s="6"/>
      <c r="J141" s="6"/>
      <c r="K141" s="6"/>
    </row>
    <row r="142" spans="1:11" ht="12.75">
      <c r="A142" s="18"/>
      <c r="B142" s="61"/>
      <c r="C142" s="1"/>
      <c r="D142" s="1"/>
      <c r="E142" s="1"/>
      <c r="F142" s="1"/>
      <c r="G142" s="1"/>
      <c r="H142" s="6"/>
      <c r="I142" s="6"/>
      <c r="J142" s="6"/>
      <c r="K142" s="6"/>
    </row>
    <row r="143" spans="1:11" ht="12.75">
      <c r="A143" s="18"/>
      <c r="B143" s="1"/>
      <c r="C143" s="1"/>
      <c r="D143" s="1"/>
      <c r="E143" s="1"/>
      <c r="F143" s="1"/>
      <c r="G143" s="1"/>
      <c r="K143" s="6"/>
    </row>
    <row r="144" spans="1:11" ht="15">
      <c r="A144" s="19" t="s">
        <v>28</v>
      </c>
      <c r="B144" s="20" t="s">
        <v>29</v>
      </c>
      <c r="C144" s="20"/>
      <c r="D144" s="20"/>
      <c r="E144" s="20"/>
      <c r="F144" s="20"/>
      <c r="G144" s="20"/>
      <c r="H144" s="21">
        <v>88208</v>
      </c>
      <c r="I144" s="21">
        <f>SUM(I145:I154)</f>
        <v>-250</v>
      </c>
      <c r="J144" s="21">
        <f>SUM(H144:I144)</f>
        <v>87958</v>
      </c>
      <c r="K144" s="26"/>
    </row>
    <row r="145" spans="1:11" ht="15">
      <c r="A145" s="23">
        <v>711001</v>
      </c>
      <c r="B145" s="1" t="s">
        <v>114</v>
      </c>
      <c r="C145" s="1"/>
      <c r="D145" s="1"/>
      <c r="E145" s="1"/>
      <c r="F145" s="1"/>
      <c r="G145" s="1"/>
      <c r="H145" s="87"/>
      <c r="I145" s="87"/>
      <c r="J145" s="87"/>
      <c r="K145" s="26"/>
    </row>
    <row r="146" spans="1:11" ht="15">
      <c r="A146" s="85"/>
      <c r="B146" s="89" t="s">
        <v>183</v>
      </c>
      <c r="C146" s="86"/>
      <c r="D146" s="86"/>
      <c r="E146" s="86"/>
      <c r="F146" s="86"/>
      <c r="G146" s="86"/>
      <c r="H146" s="87">
        <v>1300</v>
      </c>
      <c r="I146" s="87">
        <v>-100</v>
      </c>
      <c r="J146" s="87">
        <f>SUM(H146:I146)</f>
        <v>1200</v>
      </c>
      <c r="K146" s="26"/>
    </row>
    <row r="147" spans="1:11" ht="15">
      <c r="A147" s="85"/>
      <c r="B147" s="1" t="s">
        <v>269</v>
      </c>
      <c r="C147" s="86"/>
      <c r="D147" s="86"/>
      <c r="E147" s="86"/>
      <c r="F147" s="86"/>
      <c r="G147" s="86"/>
      <c r="K147" s="26"/>
    </row>
    <row r="148" spans="1:11" ht="15">
      <c r="A148" s="85"/>
      <c r="B148" s="86"/>
      <c r="C148" s="86"/>
      <c r="D148" s="86"/>
      <c r="E148" s="86"/>
      <c r="F148" s="86"/>
      <c r="G148" s="86"/>
      <c r="H148" s="87"/>
      <c r="I148" s="87"/>
      <c r="J148" s="87"/>
      <c r="K148" s="26"/>
    </row>
    <row r="149" spans="1:11" ht="12.75">
      <c r="A149" s="18">
        <v>717001</v>
      </c>
      <c r="B149" s="1" t="s">
        <v>27</v>
      </c>
      <c r="C149" s="24"/>
      <c r="D149" s="24"/>
      <c r="E149" s="24"/>
      <c r="F149" s="24"/>
      <c r="G149" s="24"/>
      <c r="H149" s="25"/>
      <c r="I149" s="6"/>
      <c r="J149" s="6"/>
      <c r="K149" s="24"/>
    </row>
    <row r="150" spans="1:11" ht="12.75">
      <c r="A150" s="18"/>
      <c r="B150" s="82" t="s">
        <v>182</v>
      </c>
      <c r="C150" s="24"/>
      <c r="D150" s="24"/>
      <c r="E150" s="24"/>
      <c r="F150" s="24"/>
      <c r="G150" s="24"/>
      <c r="H150" s="25">
        <v>6750</v>
      </c>
      <c r="I150" s="6">
        <v>250</v>
      </c>
      <c r="J150" s="6">
        <f>SUM(H150:I150)</f>
        <v>7000</v>
      </c>
      <c r="K150" s="24"/>
    </row>
    <row r="151" spans="1:11" ht="12.75">
      <c r="A151" s="18"/>
      <c r="B151" s="54" t="s">
        <v>270</v>
      </c>
      <c r="C151" s="24"/>
      <c r="D151" s="24"/>
      <c r="E151" s="24"/>
      <c r="F151" s="24"/>
      <c r="G151" s="24"/>
      <c r="H151" s="25"/>
      <c r="I151" s="6"/>
      <c r="J151" s="6"/>
      <c r="K151" s="24"/>
    </row>
    <row r="152" spans="1:11" ht="12.75">
      <c r="A152" s="23"/>
      <c r="B152" s="92" t="s">
        <v>271</v>
      </c>
      <c r="C152" s="24"/>
      <c r="D152" s="24"/>
      <c r="E152" s="24"/>
      <c r="F152" s="24"/>
      <c r="G152" s="24"/>
      <c r="H152" s="25"/>
      <c r="I152" s="6"/>
      <c r="J152" s="6"/>
      <c r="K152" s="24"/>
    </row>
    <row r="153" spans="1:11" ht="12.75">
      <c r="A153" s="23"/>
      <c r="B153" s="82" t="s">
        <v>181</v>
      </c>
      <c r="C153" s="24"/>
      <c r="D153" s="24"/>
      <c r="E153" s="24"/>
      <c r="F153" s="24"/>
      <c r="G153" s="24"/>
      <c r="H153" s="25">
        <v>6010</v>
      </c>
      <c r="I153" s="6">
        <v>-400</v>
      </c>
      <c r="J153" s="6">
        <f>SUM(H153:I153)</f>
        <v>5610</v>
      </c>
      <c r="K153" s="24"/>
    </row>
    <row r="154" spans="1:11" ht="12.75">
      <c r="A154" s="23"/>
      <c r="B154" s="1" t="s">
        <v>272</v>
      </c>
      <c r="C154" s="24"/>
      <c r="D154" s="24"/>
      <c r="E154" s="24"/>
      <c r="F154" s="24"/>
      <c r="G154" s="24"/>
      <c r="H154" s="25"/>
      <c r="I154" s="6"/>
      <c r="J154" s="6"/>
      <c r="K154" s="24"/>
    </row>
    <row r="155" spans="1:11" ht="12.75">
      <c r="A155" s="23"/>
      <c r="B155" s="1"/>
      <c r="C155" s="24"/>
      <c r="D155" s="24"/>
      <c r="E155" s="24"/>
      <c r="F155" s="24"/>
      <c r="G155" s="24"/>
      <c r="H155" s="25"/>
      <c r="I155" s="6"/>
      <c r="J155" s="6"/>
      <c r="K155" s="24"/>
    </row>
    <row r="156" spans="1:11" ht="12.75">
      <c r="A156" s="23"/>
      <c r="B156" s="1"/>
      <c r="C156" s="24"/>
      <c r="D156" s="24"/>
      <c r="E156" s="24"/>
      <c r="F156" s="24"/>
      <c r="G156" s="24"/>
      <c r="K156" s="24"/>
    </row>
    <row r="157" spans="1:11" ht="15">
      <c r="A157" s="19" t="s">
        <v>111</v>
      </c>
      <c r="B157" s="20" t="s">
        <v>112</v>
      </c>
      <c r="C157" s="20"/>
      <c r="D157" s="20"/>
      <c r="E157" s="20"/>
      <c r="F157" s="20"/>
      <c r="G157" s="20"/>
      <c r="H157" s="21">
        <v>23949</v>
      </c>
      <c r="I157" s="21">
        <f>SUM(I158:I162)</f>
        <v>659</v>
      </c>
      <c r="J157" s="21">
        <f>SUM(H157:I157)</f>
        <v>24608</v>
      </c>
      <c r="K157" s="24"/>
    </row>
    <row r="158" spans="1:11" ht="12.75">
      <c r="A158" s="85">
        <v>635006</v>
      </c>
      <c r="B158" s="86" t="s">
        <v>154</v>
      </c>
      <c r="C158" s="1"/>
      <c r="D158" s="1"/>
      <c r="E158" s="1"/>
      <c r="F158" s="1"/>
      <c r="G158" s="1"/>
      <c r="H158" s="6"/>
      <c r="I158" s="6"/>
      <c r="J158" s="6"/>
      <c r="K158" s="24"/>
    </row>
    <row r="159" spans="1:11" ht="12.75">
      <c r="A159" s="18"/>
      <c r="B159" s="5" t="s">
        <v>158</v>
      </c>
      <c r="C159" s="1"/>
      <c r="D159" s="1"/>
      <c r="E159" s="1"/>
      <c r="F159" s="1"/>
      <c r="G159" s="1"/>
      <c r="H159" s="6">
        <v>18598</v>
      </c>
      <c r="I159" s="6">
        <f>584+75</f>
        <v>659</v>
      </c>
      <c r="J159" s="6">
        <f>SUM(H159:I159)</f>
        <v>19257</v>
      </c>
      <c r="K159" s="24"/>
    </row>
    <row r="160" spans="1:11" ht="12.75">
      <c r="A160" s="18"/>
      <c r="B160" s="92" t="s">
        <v>212</v>
      </c>
      <c r="C160" s="1"/>
      <c r="D160" s="1"/>
      <c r="E160" s="1"/>
      <c r="F160" s="1"/>
      <c r="G160" s="1"/>
      <c r="H160" s="6"/>
      <c r="I160" s="6"/>
      <c r="J160" s="6"/>
      <c r="K160" s="24"/>
    </row>
    <row r="161" spans="1:11" ht="12.75">
      <c r="A161" s="18"/>
      <c r="B161" s="86" t="s">
        <v>167</v>
      </c>
      <c r="C161" s="1"/>
      <c r="D161" s="1"/>
      <c r="E161" s="1"/>
      <c r="F161" s="1"/>
      <c r="G161" s="1"/>
      <c r="H161" s="6"/>
      <c r="I161" s="6"/>
      <c r="J161" s="6"/>
      <c r="K161" s="24"/>
    </row>
    <row r="162" spans="1:11" ht="12.75">
      <c r="A162" s="18"/>
      <c r="B162" s="86" t="s">
        <v>168</v>
      </c>
      <c r="C162" s="1"/>
      <c r="D162" s="1"/>
      <c r="E162" s="1"/>
      <c r="F162" s="1"/>
      <c r="G162" s="1"/>
      <c r="H162" s="6"/>
      <c r="I162" s="6"/>
      <c r="J162" s="6"/>
      <c r="K162" s="24"/>
    </row>
    <row r="163" spans="1:7" ht="12.75">
      <c r="A163" s="23"/>
      <c r="B163" s="92"/>
      <c r="C163" s="24"/>
      <c r="D163" s="24"/>
      <c r="E163" s="24"/>
      <c r="F163" s="24"/>
      <c r="G163" s="24"/>
    </row>
    <row r="164" spans="3:11" ht="12.75">
      <c r="C164" s="1"/>
      <c r="D164" s="1"/>
      <c r="E164" s="1"/>
      <c r="F164" s="1"/>
      <c r="G164" s="1"/>
      <c r="K164" s="1"/>
    </row>
    <row r="165" spans="1:11" ht="15">
      <c r="A165" s="19" t="s">
        <v>30</v>
      </c>
      <c r="B165" s="20" t="s">
        <v>195</v>
      </c>
      <c r="C165" s="102"/>
      <c r="D165" s="102"/>
      <c r="E165" s="102"/>
      <c r="F165" s="56"/>
      <c r="G165" s="56"/>
      <c r="H165" s="103">
        <v>31844</v>
      </c>
      <c r="I165" s="103">
        <f>SUM(I166:I172)</f>
        <v>775</v>
      </c>
      <c r="J165" s="103">
        <f>SUM(H165:I165)</f>
        <v>32619</v>
      </c>
      <c r="K165" s="1"/>
    </row>
    <row r="166" spans="1:11" ht="12.75">
      <c r="A166" s="18">
        <v>723001</v>
      </c>
      <c r="B166" s="1" t="s">
        <v>196</v>
      </c>
      <c r="C166" s="1"/>
      <c r="D166" s="1"/>
      <c r="E166" s="1"/>
      <c r="F166" s="1"/>
      <c r="G166" s="1"/>
      <c r="K166" s="1"/>
    </row>
    <row r="167" spans="2:11" ht="12.75">
      <c r="B167" s="90" t="s">
        <v>197</v>
      </c>
      <c r="C167" s="1"/>
      <c r="D167" s="1"/>
      <c r="E167" s="1"/>
      <c r="F167" s="1"/>
      <c r="G167" s="1"/>
      <c r="H167">
        <v>1300</v>
      </c>
      <c r="I167">
        <v>-1300</v>
      </c>
      <c r="J167">
        <f>SUM(H167:I167)</f>
        <v>0</v>
      </c>
      <c r="K167" s="1"/>
    </row>
    <row r="168" spans="1:11" ht="12.75">
      <c r="A168" s="18"/>
      <c r="B168" s="1" t="s">
        <v>256</v>
      </c>
      <c r="C168" s="1"/>
      <c r="D168" s="1"/>
      <c r="E168" s="1"/>
      <c r="F168" s="1"/>
      <c r="G168" s="1"/>
      <c r="H168" s="6"/>
      <c r="I168" s="6"/>
      <c r="J168" s="6"/>
      <c r="K168" s="1"/>
    </row>
    <row r="169" spans="1:11" ht="12.75">
      <c r="A169" s="18"/>
      <c r="B169" s="54" t="s">
        <v>279</v>
      </c>
      <c r="C169" s="1"/>
      <c r="D169" s="1"/>
      <c r="E169" s="1"/>
      <c r="F169" s="1"/>
      <c r="G169" s="1"/>
      <c r="H169" s="6"/>
      <c r="I169" s="6"/>
      <c r="J169" s="6"/>
      <c r="K169" s="1"/>
    </row>
    <row r="170" spans="1:11" ht="12.75">
      <c r="A170" s="18"/>
      <c r="B170" s="82" t="s">
        <v>265</v>
      </c>
      <c r="C170" s="1"/>
      <c r="D170" s="1"/>
      <c r="E170" s="1"/>
      <c r="F170" s="1"/>
      <c r="G170" s="1"/>
      <c r="H170" s="6">
        <v>0</v>
      </c>
      <c r="I170" s="6">
        <v>2075</v>
      </c>
      <c r="J170" s="6">
        <f>SUM(H170:I170)</f>
        <v>2075</v>
      </c>
      <c r="K170" s="1"/>
    </row>
    <row r="171" spans="1:11" ht="12.75">
      <c r="A171" s="18"/>
      <c r="B171" s="92" t="s">
        <v>290</v>
      </c>
      <c r="C171" s="1"/>
      <c r="D171" s="1"/>
      <c r="E171" s="1"/>
      <c r="F171" s="1"/>
      <c r="G171" s="1"/>
      <c r="H171" s="6"/>
      <c r="I171" s="6"/>
      <c r="J171" s="6"/>
      <c r="K171" s="1"/>
    </row>
    <row r="172" spans="1:11" ht="12.75">
      <c r="A172" s="18"/>
      <c r="B172" s="92" t="s">
        <v>292</v>
      </c>
      <c r="C172" s="1"/>
      <c r="D172" s="1"/>
      <c r="E172" s="1"/>
      <c r="F172" s="1"/>
      <c r="G172" s="1"/>
      <c r="H172" s="6"/>
      <c r="I172" s="6"/>
      <c r="J172" s="6"/>
      <c r="K172" s="1"/>
    </row>
    <row r="173" spans="1:11" ht="12.75">
      <c r="A173" s="18"/>
      <c r="B173" s="86" t="s">
        <v>291</v>
      </c>
      <c r="C173" s="1"/>
      <c r="D173" s="1"/>
      <c r="E173" s="1"/>
      <c r="F173" s="1"/>
      <c r="G173" s="1"/>
      <c r="H173" s="49"/>
      <c r="I173" s="49"/>
      <c r="J173" s="49"/>
      <c r="K173" s="1"/>
    </row>
    <row r="174" spans="1:11" ht="12.75">
      <c r="A174" s="18"/>
      <c r="B174" s="86"/>
      <c r="C174" s="1"/>
      <c r="D174" s="1"/>
      <c r="E174" s="1"/>
      <c r="F174" s="1"/>
      <c r="G174" s="1"/>
      <c r="H174" s="49"/>
      <c r="I174" s="49"/>
      <c r="J174" s="49"/>
      <c r="K174" s="1"/>
    </row>
    <row r="175" spans="1:11" ht="12.75">
      <c r="A175" s="18"/>
      <c r="B175" s="1"/>
      <c r="C175" s="1"/>
      <c r="D175" s="1"/>
      <c r="E175" s="1"/>
      <c r="F175" s="1"/>
      <c r="G175" s="1"/>
      <c r="H175" s="6"/>
      <c r="I175" s="6"/>
      <c r="J175" s="6"/>
      <c r="K175" s="1"/>
    </row>
    <row r="176" spans="1:11" ht="15">
      <c r="A176" s="19" t="s">
        <v>31</v>
      </c>
      <c r="B176" s="20" t="s">
        <v>32</v>
      </c>
      <c r="C176" s="20"/>
      <c r="D176" s="20"/>
      <c r="E176" s="20"/>
      <c r="F176" s="20"/>
      <c r="G176" s="20"/>
      <c r="H176" s="21">
        <v>39108</v>
      </c>
      <c r="I176" s="21">
        <f>SUM(I177:I185)</f>
        <v>-775</v>
      </c>
      <c r="J176" s="21">
        <f>SUM(H176:I176)</f>
        <v>38333</v>
      </c>
      <c r="K176" s="22"/>
    </row>
    <row r="177" spans="1:11" ht="15">
      <c r="A177" s="85">
        <v>636001</v>
      </c>
      <c r="B177" s="86" t="s">
        <v>198</v>
      </c>
      <c r="C177" s="86"/>
      <c r="D177" s="86"/>
      <c r="E177" s="86"/>
      <c r="F177" s="86"/>
      <c r="G177" s="86"/>
      <c r="H177" s="87"/>
      <c r="I177" s="87"/>
      <c r="J177" s="87"/>
      <c r="K177" s="22"/>
    </row>
    <row r="178" spans="1:11" ht="15">
      <c r="A178" s="85"/>
      <c r="B178" s="89" t="s">
        <v>153</v>
      </c>
      <c r="C178" s="86"/>
      <c r="D178" s="86"/>
      <c r="E178" s="86"/>
      <c r="F178" s="86"/>
      <c r="G178" s="86"/>
      <c r="H178" s="87">
        <v>500</v>
      </c>
      <c r="I178" s="87">
        <v>190</v>
      </c>
      <c r="J178" s="87">
        <f>SUM(H178:I178)</f>
        <v>690</v>
      </c>
      <c r="K178" s="22"/>
    </row>
    <row r="179" spans="1:11" ht="15">
      <c r="A179" s="85"/>
      <c r="B179" s="86" t="s">
        <v>257</v>
      </c>
      <c r="C179" s="86"/>
      <c r="D179" s="86"/>
      <c r="E179" s="86"/>
      <c r="F179" s="86"/>
      <c r="G179" s="86"/>
      <c r="H179" s="87"/>
      <c r="I179" s="87"/>
      <c r="J179" s="87"/>
      <c r="K179" s="22"/>
    </row>
    <row r="180" spans="1:11" ht="12.75" customHeight="1">
      <c r="A180" s="85"/>
      <c r="B180" s="86" t="s">
        <v>248</v>
      </c>
      <c r="C180" s="86"/>
      <c r="D180" s="86"/>
      <c r="E180" s="86"/>
      <c r="F180" s="86"/>
      <c r="G180" s="86"/>
      <c r="H180" s="87"/>
      <c r="I180" s="87"/>
      <c r="J180" s="87"/>
      <c r="K180" s="22"/>
    </row>
    <row r="181" spans="1:11" ht="12.75" customHeight="1">
      <c r="A181" s="85"/>
      <c r="B181" s="86" t="s">
        <v>247</v>
      </c>
      <c r="C181" s="86"/>
      <c r="D181" s="86"/>
      <c r="E181" s="86"/>
      <c r="F181" s="86"/>
      <c r="G181" s="86"/>
      <c r="H181" s="87"/>
      <c r="I181" s="87"/>
      <c r="J181" s="87"/>
      <c r="K181" s="22"/>
    </row>
    <row r="182" spans="1:11" ht="12.75" customHeight="1">
      <c r="A182" s="85"/>
      <c r="B182" s="86"/>
      <c r="C182" s="86"/>
      <c r="D182" s="86"/>
      <c r="E182" s="86"/>
      <c r="F182" s="86"/>
      <c r="G182" s="86"/>
      <c r="K182" s="22"/>
    </row>
    <row r="183" spans="1:11" ht="12.75">
      <c r="A183" s="18">
        <v>644001</v>
      </c>
      <c r="B183" s="1" t="s">
        <v>196</v>
      </c>
      <c r="C183" s="1"/>
      <c r="D183" s="1"/>
      <c r="E183" s="1"/>
      <c r="F183" s="1"/>
      <c r="G183" s="1"/>
      <c r="H183" s="6"/>
      <c r="I183" s="6"/>
      <c r="J183" s="6"/>
      <c r="K183" s="1"/>
    </row>
    <row r="184" spans="1:11" ht="12.75">
      <c r="A184" s="18"/>
      <c r="B184" s="83" t="s">
        <v>199</v>
      </c>
      <c r="C184" s="1"/>
      <c r="D184" s="1"/>
      <c r="E184" s="1"/>
      <c r="F184" s="1"/>
      <c r="G184" s="1"/>
      <c r="H184" s="6">
        <v>5788</v>
      </c>
      <c r="I184" s="6">
        <v>-965</v>
      </c>
      <c r="J184" s="6">
        <f>SUM(H184:I184)</f>
        <v>4823</v>
      </c>
      <c r="K184" s="1"/>
    </row>
    <row r="185" spans="1:11" ht="12.75">
      <c r="A185" s="18"/>
      <c r="B185" s="1" t="s">
        <v>200</v>
      </c>
      <c r="C185" s="1"/>
      <c r="D185" s="1"/>
      <c r="E185" s="1"/>
      <c r="F185" s="1"/>
      <c r="G185" s="1"/>
      <c r="H185" s="6"/>
      <c r="I185" s="91"/>
      <c r="J185" s="6"/>
      <c r="K185" s="1"/>
    </row>
    <row r="186" spans="1:11" ht="12.75">
      <c r="A186" s="18"/>
      <c r="B186" s="84"/>
      <c r="C186" s="1"/>
      <c r="D186" s="1"/>
      <c r="E186" s="1"/>
      <c r="F186" s="1"/>
      <c r="G186" s="1"/>
      <c r="H186" s="6"/>
      <c r="I186" s="6"/>
      <c r="J186" s="6"/>
      <c r="K186" s="1"/>
    </row>
    <row r="187" spans="1:11" ht="12.75">
      <c r="A187" s="18"/>
      <c r="B187" s="1"/>
      <c r="C187" s="1"/>
      <c r="D187" s="1"/>
      <c r="E187" s="1"/>
      <c r="F187" s="1"/>
      <c r="G187" s="1"/>
      <c r="K187" s="1"/>
    </row>
    <row r="188" spans="1:11" ht="15">
      <c r="A188" s="19" t="s">
        <v>115</v>
      </c>
      <c r="B188" s="20" t="s">
        <v>116</v>
      </c>
      <c r="C188" s="20"/>
      <c r="D188" s="20"/>
      <c r="E188" s="20"/>
      <c r="F188" s="20"/>
      <c r="G188" s="20"/>
      <c r="H188" s="21">
        <v>247221</v>
      </c>
      <c r="I188" s="21">
        <f>I189+I196</f>
        <v>1114</v>
      </c>
      <c r="J188" s="21">
        <f>SUM(H188:I188)</f>
        <v>248335</v>
      </c>
      <c r="K188" s="6"/>
    </row>
    <row r="189" spans="1:11" s="55" customFormat="1" ht="12.75">
      <c r="A189" s="23">
        <v>600</v>
      </c>
      <c r="B189" s="24" t="s">
        <v>117</v>
      </c>
      <c r="C189" s="24"/>
      <c r="D189" s="24"/>
      <c r="E189" s="24"/>
      <c r="F189" s="24"/>
      <c r="G189" s="24"/>
      <c r="H189" s="25"/>
      <c r="I189" s="98">
        <f>SUM(I190:I195)</f>
        <v>1107</v>
      </c>
      <c r="J189" s="25"/>
      <c r="K189" s="54"/>
    </row>
    <row r="190" spans="1:11" ht="14.25" customHeight="1">
      <c r="A190" s="51"/>
      <c r="B190" s="60" t="s">
        <v>171</v>
      </c>
      <c r="C190" s="30"/>
      <c r="D190" s="30"/>
      <c r="E190" s="30"/>
      <c r="F190" s="30"/>
      <c r="G190" s="30"/>
      <c r="H190" s="25"/>
      <c r="I190" s="25">
        <v>120</v>
      </c>
      <c r="J190" s="25"/>
      <c r="K190" s="1"/>
    </row>
    <row r="191" spans="1:11" ht="14.25" customHeight="1">
      <c r="A191" s="51"/>
      <c r="B191" s="60" t="s">
        <v>172</v>
      </c>
      <c r="C191" s="30"/>
      <c r="D191" s="30"/>
      <c r="E191" s="30"/>
      <c r="F191" s="30"/>
      <c r="G191" s="30"/>
      <c r="H191" s="25"/>
      <c r="I191" s="25">
        <f>90+100+100</f>
        <v>290</v>
      </c>
      <c r="J191" s="25"/>
      <c r="K191" s="1"/>
    </row>
    <row r="192" spans="1:11" ht="14.25" customHeight="1">
      <c r="A192" s="51"/>
      <c r="B192" s="60" t="s">
        <v>175</v>
      </c>
      <c r="C192" s="30"/>
      <c r="D192" s="30"/>
      <c r="E192" s="30"/>
      <c r="F192" s="30"/>
      <c r="G192" s="30"/>
      <c r="H192" s="25"/>
      <c r="I192" s="25"/>
      <c r="J192" s="25"/>
      <c r="K192" s="1"/>
    </row>
    <row r="193" spans="1:11" ht="14.25" customHeight="1">
      <c r="A193" s="51"/>
      <c r="B193" s="60" t="s">
        <v>173</v>
      </c>
      <c r="C193" s="30"/>
      <c r="D193" s="30"/>
      <c r="E193" s="30"/>
      <c r="F193" s="30"/>
      <c r="G193" s="30"/>
      <c r="H193" s="25"/>
      <c r="I193" s="25">
        <v>27</v>
      </c>
      <c r="J193" s="25"/>
      <c r="K193" s="1"/>
    </row>
    <row r="194" spans="1:11" ht="15">
      <c r="A194" s="51"/>
      <c r="B194" s="60" t="s">
        <v>174</v>
      </c>
      <c r="C194" s="30"/>
      <c r="D194" s="30"/>
      <c r="E194" s="30"/>
      <c r="F194" s="30"/>
      <c r="G194" s="30"/>
      <c r="H194" s="25"/>
      <c r="I194" s="25">
        <v>670</v>
      </c>
      <c r="J194" s="25"/>
      <c r="K194" s="1"/>
    </row>
    <row r="195" spans="1:11" ht="12.75">
      <c r="A195" s="18"/>
      <c r="B195" s="61" t="s">
        <v>246</v>
      </c>
      <c r="C195" s="1"/>
      <c r="D195" s="1"/>
      <c r="E195" s="1"/>
      <c r="F195" s="1"/>
      <c r="G195" s="1"/>
      <c r="H195" s="3"/>
      <c r="I195" s="3"/>
      <c r="J195" s="25"/>
      <c r="K195" s="1"/>
    </row>
    <row r="196" spans="1:11" ht="12.75">
      <c r="A196" s="18">
        <v>700</v>
      </c>
      <c r="B196" s="61" t="s">
        <v>118</v>
      </c>
      <c r="C196" s="1"/>
      <c r="D196" s="1"/>
      <c r="E196" s="1"/>
      <c r="F196" s="1"/>
      <c r="G196" s="1"/>
      <c r="H196" s="3"/>
      <c r="I196" s="99">
        <f>SUM(I197:I197)</f>
        <v>7</v>
      </c>
      <c r="J196" s="3"/>
      <c r="K196" s="1"/>
    </row>
    <row r="197" spans="1:11" ht="12.75">
      <c r="A197" s="18"/>
      <c r="B197" s="61" t="s">
        <v>176</v>
      </c>
      <c r="C197" s="1"/>
      <c r="D197" s="1"/>
      <c r="E197" s="1"/>
      <c r="F197" s="1"/>
      <c r="G197" s="1"/>
      <c r="H197" s="3"/>
      <c r="I197" s="3">
        <v>7</v>
      </c>
      <c r="J197" s="3"/>
      <c r="K197" s="1"/>
    </row>
    <row r="198" spans="1:11" ht="12.75">
      <c r="A198" s="18"/>
      <c r="B198" s="61" t="s">
        <v>211</v>
      </c>
      <c r="C198" s="1"/>
      <c r="D198" s="1"/>
      <c r="E198" s="1"/>
      <c r="F198" s="1"/>
      <c r="G198" s="1"/>
      <c r="H198" s="6"/>
      <c r="I198" s="6"/>
      <c r="J198" s="6"/>
      <c r="K198" s="1"/>
    </row>
    <row r="199" spans="1:11" ht="12.75">
      <c r="A199" s="18"/>
      <c r="B199" s="61"/>
      <c r="C199" s="1"/>
      <c r="D199" s="1"/>
      <c r="E199" s="1"/>
      <c r="F199" s="1"/>
      <c r="G199" s="1"/>
      <c r="H199" s="6"/>
      <c r="I199" s="6"/>
      <c r="J199" s="6"/>
      <c r="K199" s="1"/>
    </row>
    <row r="200" spans="1:11" ht="12.75">
      <c r="A200" s="18"/>
      <c r="B200" s="61"/>
      <c r="C200" s="1"/>
      <c r="D200" s="1"/>
      <c r="E200" s="1"/>
      <c r="F200" s="1"/>
      <c r="G200" s="1"/>
      <c r="H200" s="6"/>
      <c r="I200" s="6"/>
      <c r="J200" s="6"/>
      <c r="K200" s="1"/>
    </row>
    <row r="201" spans="1:11" ht="12.75">
      <c r="A201" s="18"/>
      <c r="B201" s="61"/>
      <c r="C201" s="1"/>
      <c r="D201" s="1"/>
      <c r="E201" s="1"/>
      <c r="F201" s="1"/>
      <c r="G201" s="1"/>
      <c r="H201" s="6"/>
      <c r="I201" s="6"/>
      <c r="J201" s="6"/>
      <c r="K201" s="1"/>
    </row>
    <row r="202" spans="1:11" ht="12.75">
      <c r="A202" s="18"/>
      <c r="B202" s="61"/>
      <c r="C202" s="1"/>
      <c r="D202" s="1"/>
      <c r="E202" s="1"/>
      <c r="F202" s="1"/>
      <c r="G202" s="1"/>
      <c r="H202" s="49" t="s">
        <v>11</v>
      </c>
      <c r="I202" s="49" t="s">
        <v>12</v>
      </c>
      <c r="J202" s="49" t="s">
        <v>11</v>
      </c>
      <c r="K202" s="1"/>
    </row>
    <row r="203" spans="1:11" ht="12.75">
      <c r="A203" s="18"/>
      <c r="B203" s="61"/>
      <c r="C203" s="1"/>
      <c r="D203" s="1"/>
      <c r="E203" s="1"/>
      <c r="F203" s="1"/>
      <c r="G203" s="1"/>
      <c r="H203" s="50" t="s">
        <v>152</v>
      </c>
      <c r="I203" s="49" t="s">
        <v>209</v>
      </c>
      <c r="J203" s="49" t="s">
        <v>210</v>
      </c>
      <c r="K203" s="1"/>
    </row>
    <row r="204" spans="1:11" ht="12.75">
      <c r="A204" s="18"/>
      <c r="B204" s="61"/>
      <c r="C204" s="1"/>
      <c r="D204" s="1"/>
      <c r="E204" s="1"/>
      <c r="F204" s="1"/>
      <c r="G204" s="1"/>
      <c r="H204" s="6"/>
      <c r="I204" s="6"/>
      <c r="J204" s="6"/>
      <c r="K204" s="1"/>
    </row>
    <row r="205" spans="1:11" ht="15">
      <c r="A205" s="20" t="s">
        <v>34</v>
      </c>
      <c r="B205" s="20" t="s">
        <v>205</v>
      </c>
      <c r="C205" s="20"/>
      <c r="D205" s="56"/>
      <c r="E205" s="56"/>
      <c r="F205" s="56"/>
      <c r="G205" s="56"/>
      <c r="H205" s="104">
        <v>5304</v>
      </c>
      <c r="I205" s="104">
        <f>SUM(I206:I208)</f>
        <v>500</v>
      </c>
      <c r="J205" s="104">
        <f>SUM(H205:I205)</f>
        <v>5804</v>
      </c>
      <c r="K205" s="1"/>
    </row>
    <row r="206" spans="1:11" ht="12.75">
      <c r="A206" s="18">
        <v>610</v>
      </c>
      <c r="B206" s="1" t="s">
        <v>35</v>
      </c>
      <c r="C206" s="1"/>
      <c r="D206" s="1"/>
      <c r="E206" s="1"/>
      <c r="F206" s="1"/>
      <c r="G206" s="1"/>
      <c r="H206" s="6">
        <v>3500</v>
      </c>
      <c r="I206" s="6">
        <v>371</v>
      </c>
      <c r="J206" s="6">
        <f>SUM(H206:I206)</f>
        <v>3871</v>
      </c>
      <c r="K206" s="1"/>
    </row>
    <row r="207" spans="1:11" ht="12.75">
      <c r="A207" s="18"/>
      <c r="B207" s="1"/>
      <c r="C207" s="1"/>
      <c r="D207" s="1"/>
      <c r="E207" s="1"/>
      <c r="F207" s="1"/>
      <c r="G207" s="1"/>
      <c r="H207" s="6"/>
      <c r="I207" s="6"/>
      <c r="J207" s="6"/>
      <c r="K207" s="1"/>
    </row>
    <row r="208" spans="1:10" ht="12.75">
      <c r="A208" s="18">
        <v>620</v>
      </c>
      <c r="B208" s="2" t="s">
        <v>36</v>
      </c>
      <c r="C208" s="1"/>
      <c r="D208" s="1"/>
      <c r="E208" s="1"/>
      <c r="F208" s="1"/>
      <c r="G208" s="1"/>
      <c r="H208" s="6">
        <v>1223</v>
      </c>
      <c r="I208" s="6">
        <v>129</v>
      </c>
      <c r="J208" s="6">
        <f>SUM(H208:I208)</f>
        <v>1352</v>
      </c>
    </row>
    <row r="209" spans="2:10" ht="12.75">
      <c r="B209" s="18" t="s">
        <v>230</v>
      </c>
      <c r="C209" s="1"/>
      <c r="D209" s="1"/>
      <c r="E209" s="1"/>
      <c r="F209" s="1"/>
      <c r="G209" s="1"/>
      <c r="H209" s="6"/>
      <c r="I209" s="6"/>
      <c r="J209" s="6"/>
    </row>
    <row r="210" spans="1:11" ht="12.75">
      <c r="A210" s="18"/>
      <c r="B210" s="61" t="s">
        <v>224</v>
      </c>
      <c r="C210" s="1"/>
      <c r="D210" s="1"/>
      <c r="E210" s="1"/>
      <c r="F210" s="1"/>
      <c r="G210" s="1"/>
      <c r="H210" s="6"/>
      <c r="I210" s="6"/>
      <c r="J210" s="6"/>
      <c r="K210" s="1"/>
    </row>
    <row r="211" spans="1:11" ht="12.75">
      <c r="A211" s="18"/>
      <c r="B211" s="61"/>
      <c r="C211" s="1"/>
      <c r="D211" s="1"/>
      <c r="E211" s="1"/>
      <c r="F211" s="1"/>
      <c r="G211" s="1"/>
      <c r="K211" s="1"/>
    </row>
    <row r="212" spans="1:11" ht="12.75">
      <c r="A212" s="18"/>
      <c r="B212" s="61"/>
      <c r="C212" s="1"/>
      <c r="D212" s="1"/>
      <c r="E212" s="1"/>
      <c r="F212" s="1"/>
      <c r="G212" s="1"/>
      <c r="H212" s="6"/>
      <c r="I212" s="6"/>
      <c r="J212" s="6"/>
      <c r="K212" s="1"/>
    </row>
    <row r="213" spans="1:11" ht="15">
      <c r="A213" s="32" t="s">
        <v>166</v>
      </c>
      <c r="B213" s="20" t="s">
        <v>169</v>
      </c>
      <c r="C213" s="20"/>
      <c r="D213" s="20"/>
      <c r="E213" s="20"/>
      <c r="F213" s="20"/>
      <c r="G213" s="20"/>
      <c r="H213" s="21">
        <v>15858</v>
      </c>
      <c r="I213" s="21">
        <f>SUM(I214)</f>
        <v>1541</v>
      </c>
      <c r="J213" s="21">
        <f>SUM(H213:I213)</f>
        <v>17399</v>
      </c>
      <c r="K213" s="1"/>
    </row>
    <row r="214" spans="1:11" ht="12.75">
      <c r="A214" s="23">
        <v>600</v>
      </c>
      <c r="B214" s="24" t="s">
        <v>170</v>
      </c>
      <c r="C214" s="1"/>
      <c r="D214" s="1"/>
      <c r="E214" s="1"/>
      <c r="F214" s="1"/>
      <c r="G214" s="1"/>
      <c r="H214" s="6">
        <v>14841</v>
      </c>
      <c r="I214" s="6">
        <f>1200+180+161</f>
        <v>1541</v>
      </c>
      <c r="J214" s="6">
        <f>SUM(H214:I214)</f>
        <v>16382</v>
      </c>
      <c r="K214" s="1"/>
    </row>
    <row r="215" spans="1:11" ht="12.75">
      <c r="A215" s="23"/>
      <c r="B215" s="54" t="s">
        <v>288</v>
      </c>
      <c r="C215" s="1"/>
      <c r="D215" s="1"/>
      <c r="E215" s="1"/>
      <c r="F215" s="1"/>
      <c r="G215" s="1"/>
      <c r="H215" s="6"/>
      <c r="I215" s="6"/>
      <c r="J215" s="6"/>
      <c r="K215" s="1"/>
    </row>
    <row r="216" spans="1:11" ht="12.75">
      <c r="A216" s="23"/>
      <c r="B216" s="54" t="s">
        <v>289</v>
      </c>
      <c r="C216" s="1"/>
      <c r="D216" s="1"/>
      <c r="E216" s="1"/>
      <c r="F216" s="1"/>
      <c r="G216" s="1"/>
      <c r="H216" s="6"/>
      <c r="I216" s="6"/>
      <c r="J216" s="6"/>
      <c r="K216" s="1"/>
    </row>
    <row r="217" spans="1:11" ht="12.75">
      <c r="A217" s="23"/>
      <c r="B217" s="54" t="s">
        <v>276</v>
      </c>
      <c r="C217" s="1"/>
      <c r="D217" s="1"/>
      <c r="E217" s="1"/>
      <c r="F217" s="1"/>
      <c r="G217" s="1"/>
      <c r="H217" s="6"/>
      <c r="I217" s="6"/>
      <c r="J217" s="6"/>
      <c r="K217" s="1"/>
    </row>
    <row r="218" spans="1:11" ht="12.75">
      <c r="A218" s="23"/>
      <c r="B218" s="54" t="s">
        <v>229</v>
      </c>
      <c r="C218" s="1"/>
      <c r="D218" s="1"/>
      <c r="E218" s="1"/>
      <c r="F218" s="1"/>
      <c r="G218" s="1"/>
      <c r="H218" s="6"/>
      <c r="I218" s="6"/>
      <c r="J218" s="6"/>
      <c r="K218" s="1"/>
    </row>
    <row r="219" spans="1:11" ht="12.75">
      <c r="A219" s="18"/>
      <c r="B219" s="61" t="s">
        <v>280</v>
      </c>
      <c r="C219" s="1"/>
      <c r="D219" s="1"/>
      <c r="E219" s="1"/>
      <c r="F219" s="1"/>
      <c r="G219" s="1"/>
      <c r="H219" s="6"/>
      <c r="I219" s="6"/>
      <c r="J219" s="6"/>
      <c r="K219" s="1"/>
    </row>
    <row r="220" spans="1:11" ht="12.75">
      <c r="A220" s="18"/>
      <c r="B220" s="61" t="s">
        <v>228</v>
      </c>
      <c r="C220" s="1"/>
      <c r="D220" s="1"/>
      <c r="E220" s="1"/>
      <c r="F220" s="1"/>
      <c r="G220" s="1"/>
      <c r="H220" s="6"/>
      <c r="I220" s="6"/>
      <c r="J220" s="6"/>
      <c r="K220" s="1"/>
    </row>
    <row r="221" spans="1:11" ht="12.75">
      <c r="A221" s="18"/>
      <c r="B221" s="61"/>
      <c r="C221" s="1"/>
      <c r="D221" s="1"/>
      <c r="E221" s="1"/>
      <c r="F221" s="1"/>
      <c r="G221" s="1"/>
      <c r="H221" s="6"/>
      <c r="I221" s="6"/>
      <c r="J221" s="6"/>
      <c r="K221" s="1"/>
    </row>
    <row r="222" spans="1:11" ht="12.75">
      <c r="A222" s="18"/>
      <c r="B222" s="61"/>
      <c r="C222" s="1"/>
      <c r="D222" s="1"/>
      <c r="E222" s="1"/>
      <c r="F222" s="1"/>
      <c r="G222" s="1"/>
      <c r="H222" s="6"/>
      <c r="I222" s="6"/>
      <c r="J222" s="6"/>
      <c r="K222" s="1"/>
    </row>
    <row r="223" spans="1:11" ht="12.75">
      <c r="A223" s="18"/>
      <c r="B223" s="61"/>
      <c r="C223" s="1"/>
      <c r="D223" s="1"/>
      <c r="E223" s="1"/>
      <c r="F223" s="1"/>
      <c r="G223" s="1"/>
      <c r="H223" s="6"/>
      <c r="I223" s="6"/>
      <c r="J223" s="6"/>
      <c r="K223" s="1"/>
    </row>
    <row r="224" spans="1:11" ht="12.75">
      <c r="A224" s="18"/>
      <c r="B224" s="61"/>
      <c r="C224" s="1"/>
      <c r="D224" s="1"/>
      <c r="E224" s="1"/>
      <c r="F224" s="1"/>
      <c r="G224" s="1"/>
      <c r="H224" s="6"/>
      <c r="I224" s="6"/>
      <c r="J224" s="6"/>
      <c r="K224" s="1"/>
    </row>
    <row r="225" spans="1:11" ht="12.75">
      <c r="A225" s="18"/>
      <c r="B225" s="61"/>
      <c r="C225" s="1"/>
      <c r="D225" s="1"/>
      <c r="E225" s="1"/>
      <c r="F225" s="1"/>
      <c r="G225" s="1"/>
      <c r="H225" s="6"/>
      <c r="I225" s="6"/>
      <c r="J225" s="6"/>
      <c r="K225" s="1"/>
    </row>
    <row r="226" spans="1:11" ht="12.75">
      <c r="A226" s="18"/>
      <c r="B226" s="61"/>
      <c r="C226" s="1"/>
      <c r="D226" s="1"/>
      <c r="E226" s="1"/>
      <c r="F226" s="1"/>
      <c r="G226" s="1"/>
      <c r="H226" s="6"/>
      <c r="I226" s="6"/>
      <c r="J226" s="6"/>
      <c r="K226" s="1"/>
    </row>
    <row r="227" spans="1:11" ht="12.75">
      <c r="A227" s="18"/>
      <c r="B227" s="61"/>
      <c r="C227" s="1"/>
      <c r="D227" s="1"/>
      <c r="E227" s="1"/>
      <c r="F227" s="1"/>
      <c r="G227" s="1"/>
      <c r="H227" s="6"/>
      <c r="I227" s="6"/>
      <c r="J227" s="6"/>
      <c r="K227" s="1"/>
    </row>
    <row r="228" spans="1:11" ht="15.75">
      <c r="A228" s="8" t="s">
        <v>39</v>
      </c>
      <c r="B228" s="2"/>
      <c r="C228" s="1"/>
      <c r="D228" s="1"/>
      <c r="E228" s="1"/>
      <c r="F228" s="1"/>
      <c r="G228" s="1"/>
      <c r="K228" s="66"/>
    </row>
    <row r="229" spans="1:11" ht="12.75" customHeight="1">
      <c r="A229" s="18"/>
      <c r="B229" s="2"/>
      <c r="C229" s="1"/>
      <c r="D229" s="1"/>
      <c r="E229" s="1"/>
      <c r="F229" s="1"/>
      <c r="G229" s="1"/>
      <c r="K229" s="66"/>
    </row>
    <row r="230" spans="1:11" ht="12.75" customHeight="1">
      <c r="A230" s="18"/>
      <c r="B230" s="2"/>
      <c r="C230" s="1"/>
      <c r="D230" s="1"/>
      <c r="E230" s="1"/>
      <c r="F230" s="1"/>
      <c r="G230" s="1"/>
      <c r="K230" s="66"/>
    </row>
    <row r="231" spans="1:11" ht="12.75" customHeight="1">
      <c r="A231" s="18"/>
      <c r="B231" s="2"/>
      <c r="C231" s="1"/>
      <c r="D231" s="1"/>
      <c r="E231" s="1"/>
      <c r="F231" s="1"/>
      <c r="G231" s="1"/>
      <c r="H231" s="50"/>
      <c r="I231" s="49"/>
      <c r="J231" s="49"/>
      <c r="K231" s="66"/>
    </row>
    <row r="232" spans="1:11" ht="12.75" customHeight="1">
      <c r="A232" s="33" t="s">
        <v>215</v>
      </c>
      <c r="B232" s="33"/>
      <c r="G232" s="1"/>
      <c r="H232" s="50"/>
      <c r="I232" s="49"/>
      <c r="J232" s="49"/>
      <c r="K232" s="66"/>
    </row>
    <row r="233" spans="1:11" ht="12.75" customHeight="1">
      <c r="A233" s="34" t="s">
        <v>216</v>
      </c>
      <c r="B233" s="34"/>
      <c r="C233" s="34"/>
      <c r="D233" s="34"/>
      <c r="E233" s="34"/>
      <c r="F233" s="34"/>
      <c r="G233" s="1"/>
      <c r="H233" s="76">
        <v>10064</v>
      </c>
      <c r="I233" s="76"/>
      <c r="J233" s="76">
        <v>10064</v>
      </c>
      <c r="K233" s="66"/>
    </row>
    <row r="234" spans="1:11" ht="12.75" customHeight="1">
      <c r="A234" t="s">
        <v>217</v>
      </c>
      <c r="G234" s="1"/>
      <c r="I234" s="64"/>
      <c r="J234" s="49"/>
      <c r="K234" s="66"/>
    </row>
    <row r="235" spans="7:11" ht="12.75" customHeight="1">
      <c r="G235" s="1"/>
      <c r="I235" s="64"/>
      <c r="J235" s="49"/>
      <c r="K235" s="66"/>
    </row>
    <row r="236" spans="1:11" ht="12.75" customHeight="1">
      <c r="A236" s="34" t="s">
        <v>218</v>
      </c>
      <c r="B236" s="34"/>
      <c r="C236" s="34"/>
      <c r="D236" s="34"/>
      <c r="E236" s="34"/>
      <c r="F236" s="34"/>
      <c r="G236" s="1"/>
      <c r="H236" s="76">
        <f>SUM(H237)</f>
        <v>12946</v>
      </c>
      <c r="I236" s="76"/>
      <c r="J236" s="76">
        <f>SUM(J237)</f>
        <v>12946</v>
      </c>
      <c r="K236" s="66"/>
    </row>
    <row r="237" spans="1:11" ht="12.75" customHeight="1">
      <c r="A237" s="34" t="s">
        <v>219</v>
      </c>
      <c r="B237" s="34"/>
      <c r="C237" s="34"/>
      <c r="D237" s="34"/>
      <c r="E237" s="34"/>
      <c r="F237" s="34"/>
      <c r="G237" s="1"/>
      <c r="H237" s="37">
        <v>12946</v>
      </c>
      <c r="I237" s="37"/>
      <c r="J237" s="37">
        <v>12946</v>
      </c>
      <c r="K237" s="66"/>
    </row>
    <row r="238" spans="1:11" ht="12.75" customHeight="1">
      <c r="A238" s="34"/>
      <c r="B238" s="34"/>
      <c r="C238" s="34"/>
      <c r="D238" s="34"/>
      <c r="E238" s="34"/>
      <c r="F238" s="34"/>
      <c r="G238" s="1"/>
      <c r="H238" s="37"/>
      <c r="I238" s="64"/>
      <c r="J238" s="49"/>
      <c r="K238" s="66"/>
    </row>
    <row r="239" spans="1:11" ht="12.75" customHeight="1">
      <c r="A239" s="34"/>
      <c r="B239" s="34"/>
      <c r="C239" s="34"/>
      <c r="D239" s="34"/>
      <c r="E239" s="34"/>
      <c r="F239" s="34"/>
      <c r="G239" s="1"/>
      <c r="I239" s="64"/>
      <c r="J239" s="49"/>
      <c r="K239" s="66"/>
    </row>
    <row r="240" spans="1:11" ht="12.75" customHeight="1">
      <c r="A240" s="34" t="s">
        <v>220</v>
      </c>
      <c r="B240" s="34"/>
      <c r="C240" s="34"/>
      <c r="D240" s="34"/>
      <c r="E240" s="34"/>
      <c r="F240" s="34"/>
      <c r="G240" s="1"/>
      <c r="H240" s="76">
        <f>SUM(H241:H243)</f>
        <v>21750</v>
      </c>
      <c r="I240" s="76">
        <f>SUM(I241:I245)</f>
        <v>0</v>
      </c>
      <c r="J240" s="76">
        <f>SUM(H240:I240)</f>
        <v>21750</v>
      </c>
      <c r="K240" s="66"/>
    </row>
    <row r="241" spans="1:11" ht="12.75" customHeight="1">
      <c r="A241" s="29" t="s">
        <v>221</v>
      </c>
      <c r="B241" s="34"/>
      <c r="C241" s="34"/>
      <c r="D241" s="34"/>
      <c r="E241" s="34"/>
      <c r="F241" s="34"/>
      <c r="G241" s="1"/>
      <c r="H241" s="11">
        <v>9750</v>
      </c>
      <c r="I241" s="107">
        <v>-1849</v>
      </c>
      <c r="J241" s="107">
        <f>SUM(H241:I241)</f>
        <v>7901</v>
      </c>
      <c r="K241" s="66"/>
    </row>
    <row r="242" spans="1:11" ht="12.75" customHeight="1">
      <c r="A242" s="29" t="s">
        <v>222</v>
      </c>
      <c r="B242" s="34"/>
      <c r="C242" s="34"/>
      <c r="D242" s="34"/>
      <c r="E242" s="34"/>
      <c r="F242" s="34"/>
      <c r="G242" s="1"/>
      <c r="I242" s="107"/>
      <c r="J242" s="106"/>
      <c r="K242" s="66"/>
    </row>
    <row r="243" spans="1:11" ht="12.75" customHeight="1">
      <c r="A243" s="95" t="s">
        <v>223</v>
      </c>
      <c r="B243" s="95"/>
      <c r="C243" s="95"/>
      <c r="D243" s="95"/>
      <c r="E243" s="95"/>
      <c r="F243" s="95"/>
      <c r="G243" s="1"/>
      <c r="H243" s="101">
        <v>12000</v>
      </c>
      <c r="I243" s="107"/>
      <c r="J243" s="107">
        <f>SUM(H243:I243)</f>
        <v>12000</v>
      </c>
      <c r="K243" s="66"/>
    </row>
    <row r="244" spans="1:11" ht="12.75" customHeight="1">
      <c r="A244" s="95" t="s">
        <v>281</v>
      </c>
      <c r="B244" s="95"/>
      <c r="C244" s="95"/>
      <c r="D244" s="95"/>
      <c r="E244" s="95"/>
      <c r="F244" s="95"/>
      <c r="G244" s="1"/>
      <c r="H244" s="101">
        <v>0</v>
      </c>
      <c r="I244" s="107">
        <v>1849</v>
      </c>
      <c r="J244" s="107">
        <f>SUM(H244:I244)</f>
        <v>1849</v>
      </c>
      <c r="K244" s="66"/>
    </row>
    <row r="245" spans="1:11" ht="12.75" customHeight="1">
      <c r="A245" s="95"/>
      <c r="B245" s="95"/>
      <c r="C245" s="95"/>
      <c r="D245" s="95"/>
      <c r="E245" s="95"/>
      <c r="F245" s="95"/>
      <c r="G245" s="1"/>
      <c r="H245" s="101"/>
      <c r="I245" s="107"/>
      <c r="J245" s="107"/>
      <c r="K245" s="66"/>
    </row>
    <row r="246" spans="1:11" ht="12.75" customHeight="1">
      <c r="A246" s="34" t="s">
        <v>143</v>
      </c>
      <c r="B246" s="34"/>
      <c r="C246" s="34"/>
      <c r="D246" s="34"/>
      <c r="E246" s="34"/>
      <c r="F246" s="34"/>
      <c r="G246" s="1"/>
      <c r="H246" s="76">
        <f>H233+H236-H240</f>
        <v>1260</v>
      </c>
      <c r="I246" s="76">
        <f>I233+I236-I240</f>
        <v>0</v>
      </c>
      <c r="J246" s="76">
        <f>J233+J236-J240</f>
        <v>1260</v>
      </c>
      <c r="K246" s="66"/>
    </row>
    <row r="247" spans="1:11" ht="12.75" customHeight="1">
      <c r="A247" s="18"/>
      <c r="B247" s="2"/>
      <c r="C247" s="1"/>
      <c r="D247" s="1"/>
      <c r="E247" s="1"/>
      <c r="F247" s="1"/>
      <c r="G247" s="1"/>
      <c r="H247" s="50"/>
      <c r="I247" s="49"/>
      <c r="J247" s="49"/>
      <c r="K247" s="66"/>
    </row>
    <row r="248" spans="1:11" ht="12.75" customHeight="1">
      <c r="A248" s="18"/>
      <c r="B248" s="2"/>
      <c r="C248" s="1"/>
      <c r="D248" s="1"/>
      <c r="E248" s="1"/>
      <c r="F248" s="1"/>
      <c r="G248" s="1"/>
      <c r="H248" s="50"/>
      <c r="I248" s="49"/>
      <c r="J248" s="49"/>
      <c r="K248" s="66"/>
    </row>
    <row r="249" spans="1:11" ht="12.75" customHeight="1">
      <c r="A249" s="18"/>
      <c r="B249" s="2"/>
      <c r="C249" s="1"/>
      <c r="D249" s="1"/>
      <c r="E249" s="1"/>
      <c r="F249" s="1"/>
      <c r="G249" s="1"/>
      <c r="H249" s="50"/>
      <c r="I249" s="49"/>
      <c r="J249" s="49"/>
      <c r="K249" s="66"/>
    </row>
    <row r="250" spans="1:11" ht="12.75" customHeight="1">
      <c r="A250" s="18"/>
      <c r="B250" s="2"/>
      <c r="C250" s="1"/>
      <c r="D250" s="1"/>
      <c r="E250" s="1"/>
      <c r="F250" s="1"/>
      <c r="G250" s="1"/>
      <c r="H250" s="50"/>
      <c r="I250" s="49"/>
      <c r="J250" s="49"/>
      <c r="K250" s="66"/>
    </row>
    <row r="251" spans="1:11" ht="12.75" customHeight="1">
      <c r="A251" s="18"/>
      <c r="B251" s="2"/>
      <c r="C251" s="1"/>
      <c r="D251" s="1"/>
      <c r="E251" s="1"/>
      <c r="F251" s="1"/>
      <c r="G251" s="1"/>
      <c r="H251" s="50"/>
      <c r="I251" s="49"/>
      <c r="J251" s="49"/>
      <c r="K251" s="66"/>
    </row>
    <row r="252" spans="1:11" ht="15">
      <c r="A252" s="8" t="s">
        <v>243</v>
      </c>
      <c r="H252" s="11"/>
      <c r="I252" s="11"/>
      <c r="J252" s="11"/>
      <c r="K252" s="1"/>
    </row>
    <row r="253" spans="1:11" ht="12.75" customHeight="1">
      <c r="A253" s="8"/>
      <c r="K253" s="1"/>
    </row>
    <row r="254" spans="1:11" ht="12.75">
      <c r="A254" s="38" t="s">
        <v>59</v>
      </c>
      <c r="B254" s="29"/>
      <c r="C254" s="29"/>
      <c r="D254" s="29"/>
      <c r="E254" s="29"/>
      <c r="F254" s="29"/>
      <c r="G254" s="29"/>
      <c r="K254" s="1"/>
    </row>
    <row r="255" spans="1:11" ht="12.75">
      <c r="A255" s="52" t="s">
        <v>14</v>
      </c>
      <c r="B255" s="29"/>
      <c r="C255" s="29"/>
      <c r="D255" s="29"/>
      <c r="E255" s="29"/>
      <c r="F255" s="29"/>
      <c r="G255" s="29"/>
      <c r="H255" s="36"/>
      <c r="I255" s="36"/>
      <c r="J255" s="36"/>
      <c r="K255" s="1"/>
    </row>
    <row r="256" spans="1:11" ht="12.75">
      <c r="A256" s="2" t="s">
        <v>0</v>
      </c>
      <c r="B256" s="2"/>
      <c r="C256" s="2"/>
      <c r="D256" s="2"/>
      <c r="E256" s="2"/>
      <c r="H256" s="3">
        <f>E8</f>
        <v>564505</v>
      </c>
      <c r="I256" s="11">
        <f>I275-I257-I258</f>
        <v>4499</v>
      </c>
      <c r="J256" s="6">
        <f>SUM(H256:I256)</f>
        <v>569004</v>
      </c>
      <c r="K256" s="1"/>
    </row>
    <row r="257" spans="1:11" ht="12.75">
      <c r="A257" s="2" t="s">
        <v>2</v>
      </c>
      <c r="B257" s="2"/>
      <c r="C257" s="2"/>
      <c r="D257" s="2"/>
      <c r="E257" s="2"/>
      <c r="H257" s="3">
        <f>E9</f>
        <v>366374</v>
      </c>
      <c r="I257" s="11">
        <f>I75+I70</f>
        <v>455</v>
      </c>
      <c r="J257" s="6">
        <f>SUM(H257:I257)</f>
        <v>366829</v>
      </c>
      <c r="K257" s="1"/>
    </row>
    <row r="258" spans="1:11" ht="13.5" thickBot="1">
      <c r="A258" s="2" t="s">
        <v>3</v>
      </c>
      <c r="B258" s="2"/>
      <c r="C258" s="2"/>
      <c r="D258" s="2"/>
      <c r="E258" s="2"/>
      <c r="H258" s="3">
        <f>E10</f>
        <v>267812</v>
      </c>
      <c r="I258" s="11">
        <f>I279+I280</f>
        <v>0</v>
      </c>
      <c r="J258" s="6">
        <f>SUM(H258:I258)</f>
        <v>267812</v>
      </c>
      <c r="K258" s="1"/>
    </row>
    <row r="259" spans="1:11" ht="15.75" thickBot="1">
      <c r="A259" s="53" t="s">
        <v>60</v>
      </c>
      <c r="B259" s="77"/>
      <c r="C259" s="77"/>
      <c r="D259" s="77"/>
      <c r="E259" s="77"/>
      <c r="F259" s="48"/>
      <c r="G259" s="48"/>
      <c r="H259" s="78">
        <f>SUM(H256:H258)</f>
        <v>1198691</v>
      </c>
      <c r="I259" s="78">
        <f>SUM(I256:I258)</f>
        <v>4954</v>
      </c>
      <c r="J259" s="78">
        <f>SUM(J256:J258)</f>
        <v>1203645</v>
      </c>
      <c r="K259" s="1"/>
    </row>
    <row r="260" spans="1:11" ht="15">
      <c r="A260" s="26"/>
      <c r="B260" s="2"/>
      <c r="C260" s="2"/>
      <c r="D260" s="2"/>
      <c r="E260" s="2"/>
      <c r="H260" s="4"/>
      <c r="I260" s="4"/>
      <c r="J260" s="4"/>
      <c r="K260" s="1"/>
    </row>
    <row r="261" spans="1:11" ht="12.75">
      <c r="A261" s="38" t="s">
        <v>61</v>
      </c>
      <c r="B261" s="2"/>
      <c r="C261" s="2"/>
      <c r="D261" s="2"/>
      <c r="E261" s="2"/>
      <c r="H261" s="3"/>
      <c r="I261" s="11"/>
      <c r="J261" s="6"/>
      <c r="K261" s="1"/>
    </row>
    <row r="262" spans="1:11" ht="12.75">
      <c r="A262" s="52" t="s">
        <v>14</v>
      </c>
      <c r="B262" s="2"/>
      <c r="C262" s="2"/>
      <c r="D262" s="2"/>
      <c r="E262" s="2"/>
      <c r="H262" s="3"/>
      <c r="I262" s="11"/>
      <c r="J262" s="6"/>
      <c r="K262" s="1"/>
    </row>
    <row r="263" spans="1:11" ht="12.75">
      <c r="A263" s="2" t="s">
        <v>4</v>
      </c>
      <c r="B263" s="2"/>
      <c r="C263" s="2"/>
      <c r="D263" s="2"/>
      <c r="E263" s="2"/>
      <c r="H263" s="3">
        <f>E15</f>
        <v>545772</v>
      </c>
      <c r="I263" s="11">
        <f>I282-I265-I264</f>
        <v>3499</v>
      </c>
      <c r="J263" s="6">
        <f>SUM(H263:I263)</f>
        <v>549271</v>
      </c>
      <c r="K263" s="1"/>
    </row>
    <row r="264" spans="1:11" ht="12.75">
      <c r="A264" s="2" t="s">
        <v>5</v>
      </c>
      <c r="B264" s="2"/>
      <c r="C264" s="2"/>
      <c r="D264" s="2"/>
      <c r="E264" s="2"/>
      <c r="H264" s="3">
        <f>E16</f>
        <v>524489</v>
      </c>
      <c r="I264" s="11">
        <f>I322</f>
        <v>455</v>
      </c>
      <c r="J264" s="6">
        <f>SUM(H264:I264)</f>
        <v>524944</v>
      </c>
      <c r="K264" s="1"/>
    </row>
    <row r="265" spans="1:11" ht="13.5" thickBot="1">
      <c r="A265" s="2" t="s">
        <v>6</v>
      </c>
      <c r="B265" s="2"/>
      <c r="C265" s="2"/>
      <c r="D265" s="2"/>
      <c r="E265" s="2"/>
      <c r="H265" s="3">
        <f>E17</f>
        <v>128430</v>
      </c>
      <c r="I265" s="11">
        <f>I320+I338+I339</f>
        <v>1000</v>
      </c>
      <c r="J265" s="6">
        <f>SUM(H265:I265)</f>
        <v>129430</v>
      </c>
      <c r="K265" s="1"/>
    </row>
    <row r="266" spans="1:11" ht="15.75" thickBot="1">
      <c r="A266" s="53" t="s">
        <v>62</v>
      </c>
      <c r="B266" s="77"/>
      <c r="C266" s="77"/>
      <c r="D266" s="77"/>
      <c r="E266" s="77"/>
      <c r="F266" s="48"/>
      <c r="G266" s="48"/>
      <c r="H266" s="78">
        <f>SUM(H263:H265)</f>
        <v>1198691</v>
      </c>
      <c r="I266" s="78">
        <f>SUM(I263:I265)</f>
        <v>4954</v>
      </c>
      <c r="J266" s="78">
        <f>SUM(J263:J265)</f>
        <v>1203645</v>
      </c>
      <c r="K266" s="1"/>
    </row>
    <row r="267" spans="1:11" ht="12.75">
      <c r="A267" s="2"/>
      <c r="B267" s="2"/>
      <c r="C267" s="2"/>
      <c r="D267" s="2"/>
      <c r="E267" s="2"/>
      <c r="H267" s="11"/>
      <c r="I267" s="3"/>
      <c r="J267" s="6"/>
      <c r="K267" s="1"/>
    </row>
    <row r="268" spans="1:11" ht="12.75">
      <c r="A268" s="5" t="s">
        <v>7</v>
      </c>
      <c r="B268" s="2"/>
      <c r="C268" s="2"/>
      <c r="D268" s="2"/>
      <c r="E268" s="2"/>
      <c r="H268" s="4">
        <f>H259-H266</f>
        <v>0</v>
      </c>
      <c r="I268" s="4">
        <f>I259-I266</f>
        <v>0</v>
      </c>
      <c r="J268" s="35">
        <f>J259-J266</f>
        <v>0</v>
      </c>
      <c r="K268" s="1"/>
    </row>
    <row r="269" spans="1:11" ht="12.75">
      <c r="A269" s="5"/>
      <c r="B269" s="2"/>
      <c r="C269" s="2"/>
      <c r="D269" s="2"/>
      <c r="E269" s="2"/>
      <c r="H269" s="4"/>
      <c r="I269" s="4"/>
      <c r="J269" s="35"/>
      <c r="K269" s="1"/>
    </row>
    <row r="270" spans="1:11" ht="12.75">
      <c r="A270" s="5"/>
      <c r="B270" s="2"/>
      <c r="C270" s="2"/>
      <c r="D270" s="2"/>
      <c r="E270" s="2"/>
      <c r="H270" s="4"/>
      <c r="I270" s="4"/>
      <c r="J270" s="35"/>
      <c r="K270" s="1"/>
    </row>
    <row r="271" spans="1:11" ht="12.75">
      <c r="A271" s="5"/>
      <c r="B271" s="2"/>
      <c r="C271" s="2"/>
      <c r="D271" s="2"/>
      <c r="E271" s="2"/>
      <c r="H271" s="49" t="s">
        <v>11</v>
      </c>
      <c r="I271" s="49" t="s">
        <v>12</v>
      </c>
      <c r="J271" s="49" t="s">
        <v>11</v>
      </c>
      <c r="K271" s="1"/>
    </row>
    <row r="272" spans="1:11" ht="12.75" customHeight="1">
      <c r="A272" s="8"/>
      <c r="H272" s="50" t="s">
        <v>152</v>
      </c>
      <c r="I272" s="49" t="s">
        <v>209</v>
      </c>
      <c r="J272" s="49" t="s">
        <v>210</v>
      </c>
      <c r="K272" s="1"/>
    </row>
    <row r="273" spans="1:11" ht="15">
      <c r="A273" s="81" t="s">
        <v>40</v>
      </c>
      <c r="B273" s="29"/>
      <c r="C273" s="29"/>
      <c r="D273" s="29"/>
      <c r="E273" s="29"/>
      <c r="F273" s="29"/>
      <c r="G273" s="29"/>
      <c r="K273" s="1"/>
    </row>
    <row r="274" spans="2:11" ht="12.75">
      <c r="B274" s="29"/>
      <c r="C274" s="29"/>
      <c r="D274" s="29"/>
      <c r="E274" s="29"/>
      <c r="F274" s="29"/>
      <c r="G274" s="29"/>
      <c r="H274" s="36"/>
      <c r="I274" s="36"/>
      <c r="J274" s="36"/>
      <c r="K274" s="1"/>
    </row>
    <row r="275" spans="1:11" ht="15">
      <c r="A275" s="9" t="s">
        <v>145</v>
      </c>
      <c r="B275" s="28"/>
      <c r="C275" s="28"/>
      <c r="D275" s="28"/>
      <c r="E275" s="28"/>
      <c r="F275" s="28"/>
      <c r="G275" s="28"/>
      <c r="H275" s="10">
        <f>H259</f>
        <v>1198691</v>
      </c>
      <c r="I275" s="10">
        <f>SUM(I276:I280)</f>
        <v>4954</v>
      </c>
      <c r="J275" s="10">
        <f aca="true" t="shared" si="0" ref="J275:J280">SUM(H275:I275)</f>
        <v>1203645</v>
      </c>
      <c r="K275" s="6"/>
    </row>
    <row r="276" spans="1:11" ht="12.75">
      <c r="A276" t="s">
        <v>41</v>
      </c>
      <c r="B276" s="29"/>
      <c r="C276" s="29"/>
      <c r="D276" s="29"/>
      <c r="E276" s="29"/>
      <c r="F276" s="29"/>
      <c r="G276" s="29"/>
      <c r="H276" s="97">
        <v>355648</v>
      </c>
      <c r="I276" s="36">
        <f>I36</f>
        <v>30</v>
      </c>
      <c r="J276" s="97">
        <f t="shared" si="0"/>
        <v>355678</v>
      </c>
      <c r="K276" s="1"/>
    </row>
    <row r="277" spans="1:11" ht="12.75">
      <c r="A277" t="s">
        <v>42</v>
      </c>
      <c r="B277" s="29"/>
      <c r="C277" s="29"/>
      <c r="D277" s="29"/>
      <c r="E277" s="29"/>
      <c r="F277" s="29"/>
      <c r="G277" s="29"/>
      <c r="H277" s="97">
        <v>231471</v>
      </c>
      <c r="I277" s="36">
        <f>I40</f>
        <v>1987</v>
      </c>
      <c r="J277" s="97">
        <f t="shared" si="0"/>
        <v>233458</v>
      </c>
      <c r="K277" s="1"/>
    </row>
    <row r="278" spans="1:11" ht="12.75">
      <c r="A278" t="s">
        <v>43</v>
      </c>
      <c r="B278" s="29"/>
      <c r="C278" s="29"/>
      <c r="D278" s="29"/>
      <c r="E278" s="29"/>
      <c r="F278" s="29"/>
      <c r="G278" s="29"/>
      <c r="H278" s="97">
        <v>326087</v>
      </c>
      <c r="I278" s="36">
        <f>I55</f>
        <v>2937</v>
      </c>
      <c r="J278" s="97">
        <f t="shared" si="0"/>
        <v>329024</v>
      </c>
      <c r="K278" s="1"/>
    </row>
    <row r="279" spans="1:11" ht="12.75" hidden="1">
      <c r="A279" t="s">
        <v>44</v>
      </c>
      <c r="B279" s="29"/>
      <c r="C279" s="29"/>
      <c r="D279" s="29"/>
      <c r="E279" s="29"/>
      <c r="F279" s="29"/>
      <c r="G279" s="29"/>
      <c r="H279" s="97">
        <v>176306</v>
      </c>
      <c r="I279" s="36"/>
      <c r="J279" s="97">
        <f t="shared" si="0"/>
        <v>176306</v>
      </c>
      <c r="K279" s="1"/>
    </row>
    <row r="280" spans="1:11" ht="12.75" hidden="1">
      <c r="A280" t="s">
        <v>45</v>
      </c>
      <c r="B280" s="29"/>
      <c r="C280" s="29"/>
      <c r="D280" s="29"/>
      <c r="E280" s="29"/>
      <c r="F280" s="29"/>
      <c r="G280" s="29"/>
      <c r="H280" s="97">
        <v>72761</v>
      </c>
      <c r="I280" s="36"/>
      <c r="J280" s="97">
        <f t="shared" si="0"/>
        <v>72761</v>
      </c>
      <c r="K280" s="1"/>
    </row>
    <row r="281" spans="1:11" ht="12.75">
      <c r="A281" s="29"/>
      <c r="B281" s="29"/>
      <c r="C281" s="29"/>
      <c r="D281" s="29"/>
      <c r="E281" s="29"/>
      <c r="F281" s="29"/>
      <c r="G281" s="29"/>
      <c r="H281" s="36"/>
      <c r="I281" s="36"/>
      <c r="J281" s="36"/>
      <c r="K281" s="1"/>
    </row>
    <row r="282" spans="1:11" ht="15">
      <c r="A282" s="9" t="s">
        <v>144</v>
      </c>
      <c r="B282" s="28"/>
      <c r="C282" s="28"/>
      <c r="D282" s="28"/>
      <c r="E282" s="28"/>
      <c r="F282" s="28"/>
      <c r="G282" s="28"/>
      <c r="H282" s="10">
        <f>H266</f>
        <v>1198691</v>
      </c>
      <c r="I282" s="10">
        <f>SUM(I286:I309)+I320</f>
        <v>4954</v>
      </c>
      <c r="J282" s="10">
        <f>SUM(H282:I282)</f>
        <v>1203645</v>
      </c>
      <c r="K282" s="6"/>
    </row>
    <row r="283" spans="1:11" ht="12.75" hidden="1">
      <c r="A283" s="59" t="s">
        <v>22</v>
      </c>
      <c r="B283" s="2" t="s">
        <v>46</v>
      </c>
      <c r="C283" s="2"/>
      <c r="G283" s="29"/>
      <c r="H283" s="100">
        <v>87715</v>
      </c>
      <c r="I283" s="36"/>
      <c r="J283" s="36">
        <f>SUM(H283:I283)</f>
        <v>87715</v>
      </c>
      <c r="K283" s="1"/>
    </row>
    <row r="284" spans="1:11" ht="12.75" hidden="1">
      <c r="A284" s="59" t="s">
        <v>64</v>
      </c>
      <c r="B284" s="2" t="s">
        <v>88</v>
      </c>
      <c r="C284" s="2"/>
      <c r="G284" s="29"/>
      <c r="H284" s="100">
        <v>200</v>
      </c>
      <c r="I284" s="36"/>
      <c r="J284" s="36">
        <f aca="true" t="shared" si="1" ref="J284:J315">SUM(H284:I284)</f>
        <v>200</v>
      </c>
      <c r="K284" s="1"/>
    </row>
    <row r="285" spans="1:11" ht="12.75" hidden="1">
      <c r="A285" s="59" t="s">
        <v>65</v>
      </c>
      <c r="B285" s="2" t="s">
        <v>89</v>
      </c>
      <c r="C285" s="2"/>
      <c r="G285" s="29"/>
      <c r="H285" s="100">
        <v>1035</v>
      </c>
      <c r="I285" s="36"/>
      <c r="J285" s="36">
        <f t="shared" si="1"/>
        <v>1035</v>
      </c>
      <c r="K285" s="1"/>
    </row>
    <row r="286" spans="1:11" ht="12.75">
      <c r="A286" s="59" t="s">
        <v>66</v>
      </c>
      <c r="B286" s="2" t="s">
        <v>90</v>
      </c>
      <c r="C286" s="2"/>
      <c r="G286" s="29"/>
      <c r="H286" s="109">
        <v>23949</v>
      </c>
      <c r="I286" s="36">
        <f>I157</f>
        <v>659</v>
      </c>
      <c r="J286" s="97">
        <f t="shared" si="1"/>
        <v>24608</v>
      </c>
      <c r="K286" s="1"/>
    </row>
    <row r="287" spans="1:11" ht="12.75" hidden="1">
      <c r="A287" s="59" t="s">
        <v>67</v>
      </c>
      <c r="B287" s="2" t="s">
        <v>91</v>
      </c>
      <c r="C287" s="2"/>
      <c r="G287" s="29"/>
      <c r="H287" s="109">
        <v>9355</v>
      </c>
      <c r="I287" s="36"/>
      <c r="J287" s="97">
        <f t="shared" si="1"/>
        <v>9355</v>
      </c>
      <c r="K287" s="1"/>
    </row>
    <row r="288" spans="1:11" ht="12.75">
      <c r="A288" s="59" t="s">
        <v>68</v>
      </c>
      <c r="B288" s="2" t="s">
        <v>47</v>
      </c>
      <c r="C288" s="2"/>
      <c r="G288" s="29"/>
      <c r="H288" s="109">
        <v>23666</v>
      </c>
      <c r="I288" s="36">
        <f>I93</f>
        <v>3</v>
      </c>
      <c r="J288" s="97">
        <f t="shared" si="1"/>
        <v>23669</v>
      </c>
      <c r="K288" s="1"/>
    </row>
    <row r="289" spans="1:11" ht="12.75" hidden="1">
      <c r="A289" s="59" t="s">
        <v>69</v>
      </c>
      <c r="B289" s="2" t="s">
        <v>92</v>
      </c>
      <c r="C289" s="2"/>
      <c r="G289" s="29"/>
      <c r="H289" s="109">
        <v>282</v>
      </c>
      <c r="I289" s="36"/>
      <c r="J289" s="97">
        <f t="shared" si="1"/>
        <v>282</v>
      </c>
      <c r="K289" s="1"/>
    </row>
    <row r="290" spans="1:11" ht="12.75" hidden="1">
      <c r="A290" s="59" t="s">
        <v>70</v>
      </c>
      <c r="B290" s="2" t="s">
        <v>93</v>
      </c>
      <c r="C290" s="2"/>
      <c r="G290" s="29"/>
      <c r="H290" s="109">
        <v>1654</v>
      </c>
      <c r="I290" s="36"/>
      <c r="J290" s="97">
        <f t="shared" si="1"/>
        <v>1654</v>
      </c>
      <c r="K290" s="1"/>
    </row>
    <row r="291" spans="1:11" ht="12.75">
      <c r="A291" s="59" t="s">
        <v>48</v>
      </c>
      <c r="B291" s="2" t="s">
        <v>49</v>
      </c>
      <c r="C291" s="2"/>
      <c r="G291" s="29"/>
      <c r="H291" s="109">
        <v>407324</v>
      </c>
      <c r="I291" s="36">
        <f>I98</f>
        <v>373</v>
      </c>
      <c r="J291" s="97">
        <f t="shared" si="1"/>
        <v>407697</v>
      </c>
      <c r="K291" s="1"/>
    </row>
    <row r="292" spans="1:11" ht="12.75">
      <c r="A292" s="59"/>
      <c r="B292" s="2" t="s">
        <v>94</v>
      </c>
      <c r="C292" s="2"/>
      <c r="G292" s="29"/>
      <c r="H292" s="109">
        <v>3784</v>
      </c>
      <c r="I292" s="36">
        <f>I137</f>
        <v>14</v>
      </c>
      <c r="J292" s="97">
        <f t="shared" si="1"/>
        <v>3798</v>
      </c>
      <c r="K292" s="1"/>
    </row>
    <row r="293" spans="1:11" ht="12.75">
      <c r="A293" s="59" t="s">
        <v>71</v>
      </c>
      <c r="B293" s="2" t="s">
        <v>50</v>
      </c>
      <c r="C293" s="2"/>
      <c r="G293" s="29"/>
      <c r="H293" s="109">
        <v>88208</v>
      </c>
      <c r="I293" s="36">
        <f>I144</f>
        <v>-250</v>
      </c>
      <c r="J293" s="97">
        <f t="shared" si="1"/>
        <v>87958</v>
      </c>
      <c r="K293" s="1"/>
    </row>
    <row r="294" spans="1:11" ht="12.75" hidden="1">
      <c r="A294" s="59" t="s">
        <v>72</v>
      </c>
      <c r="B294" s="2" t="s">
        <v>51</v>
      </c>
      <c r="C294" s="2"/>
      <c r="G294" s="29"/>
      <c r="H294" s="109">
        <v>4319</v>
      </c>
      <c r="I294" s="36"/>
      <c r="J294" s="97">
        <f t="shared" si="1"/>
        <v>4319</v>
      </c>
      <c r="K294" s="1"/>
    </row>
    <row r="295" spans="1:11" ht="12.75" hidden="1">
      <c r="A295" s="59" t="s">
        <v>73</v>
      </c>
      <c r="B295" s="2" t="s">
        <v>52</v>
      </c>
      <c r="C295" s="2"/>
      <c r="G295" s="29"/>
      <c r="H295" s="109">
        <v>44107</v>
      </c>
      <c r="I295" s="36"/>
      <c r="J295" s="97">
        <f t="shared" si="1"/>
        <v>44107</v>
      </c>
      <c r="K295" s="1"/>
    </row>
    <row r="296" spans="1:11" ht="12.75" hidden="1">
      <c r="A296" s="59" t="s">
        <v>74</v>
      </c>
      <c r="B296" s="2" t="s">
        <v>53</v>
      </c>
      <c r="C296" s="2"/>
      <c r="G296" s="29"/>
      <c r="H296" s="109">
        <v>12737</v>
      </c>
      <c r="I296" s="36"/>
      <c r="J296" s="97">
        <f t="shared" si="1"/>
        <v>12737</v>
      </c>
      <c r="K296" s="1"/>
    </row>
    <row r="297" spans="1:11" ht="12.75">
      <c r="A297" s="59" t="s">
        <v>75</v>
      </c>
      <c r="B297" s="2" t="s">
        <v>54</v>
      </c>
      <c r="C297" s="2"/>
      <c r="G297" s="29"/>
      <c r="H297" s="109">
        <v>31844</v>
      </c>
      <c r="I297" s="36">
        <f>I165</f>
        <v>775</v>
      </c>
      <c r="J297" s="97">
        <f t="shared" si="1"/>
        <v>32619</v>
      </c>
      <c r="K297" s="1"/>
    </row>
    <row r="298" spans="1:11" ht="12.75">
      <c r="A298" s="59" t="s">
        <v>76</v>
      </c>
      <c r="B298" s="2" t="s">
        <v>55</v>
      </c>
      <c r="C298" s="2"/>
      <c r="G298" s="29"/>
      <c r="H298" s="109">
        <v>39108</v>
      </c>
      <c r="I298" s="36">
        <f>I176</f>
        <v>-775</v>
      </c>
      <c r="J298" s="97">
        <f t="shared" si="1"/>
        <v>38333</v>
      </c>
      <c r="K298" s="1"/>
    </row>
    <row r="299" spans="1:11" ht="12.75" hidden="1">
      <c r="A299" s="59" t="s">
        <v>33</v>
      </c>
      <c r="B299" s="2" t="s">
        <v>95</v>
      </c>
      <c r="C299" s="2"/>
      <c r="G299" s="29"/>
      <c r="H299" s="109">
        <v>8768</v>
      </c>
      <c r="I299" s="36"/>
      <c r="J299" s="97">
        <f t="shared" si="1"/>
        <v>8768</v>
      </c>
      <c r="K299" s="1"/>
    </row>
    <row r="300" spans="1:11" ht="12.75" hidden="1">
      <c r="A300" s="2" t="s">
        <v>77</v>
      </c>
      <c r="B300" s="2" t="s">
        <v>96</v>
      </c>
      <c r="C300" s="2"/>
      <c r="G300" s="29"/>
      <c r="H300" s="109">
        <v>50</v>
      </c>
      <c r="I300" s="36"/>
      <c r="J300" s="97">
        <f t="shared" si="1"/>
        <v>50</v>
      </c>
      <c r="K300" s="1"/>
    </row>
    <row r="301" spans="1:11" ht="12.75" hidden="1">
      <c r="A301" s="2" t="s">
        <v>63</v>
      </c>
      <c r="B301" s="2" t="s">
        <v>97</v>
      </c>
      <c r="C301" s="2"/>
      <c r="G301" s="29"/>
      <c r="H301" s="109">
        <v>966</v>
      </c>
      <c r="I301" s="36"/>
      <c r="J301" s="97">
        <f t="shared" si="1"/>
        <v>966</v>
      </c>
      <c r="K301" s="1"/>
    </row>
    <row r="302" spans="1:11" ht="12.75" hidden="1">
      <c r="A302" s="59" t="s">
        <v>78</v>
      </c>
      <c r="B302" s="2" t="s">
        <v>98</v>
      </c>
      <c r="C302" s="2"/>
      <c r="G302" s="29"/>
      <c r="H302" s="109">
        <v>4275</v>
      </c>
      <c r="I302" s="36"/>
      <c r="J302" s="97">
        <f t="shared" si="1"/>
        <v>4275</v>
      </c>
      <c r="K302" s="1"/>
    </row>
    <row r="303" spans="1:11" ht="12.75" hidden="1">
      <c r="A303" s="59" t="s">
        <v>79</v>
      </c>
      <c r="B303" s="2" t="s">
        <v>99</v>
      </c>
      <c r="C303" s="2"/>
      <c r="G303" s="29"/>
      <c r="H303" s="109">
        <v>3303</v>
      </c>
      <c r="I303" s="36"/>
      <c r="J303" s="97">
        <f t="shared" si="1"/>
        <v>3303</v>
      </c>
      <c r="K303" s="1"/>
    </row>
    <row r="304" spans="1:11" ht="12.75">
      <c r="A304" s="59" t="s">
        <v>80</v>
      </c>
      <c r="B304" s="2" t="s">
        <v>100</v>
      </c>
      <c r="C304" s="2"/>
      <c r="G304" s="29"/>
      <c r="H304" s="109">
        <v>247221</v>
      </c>
      <c r="I304" s="36">
        <f>I188</f>
        <v>1114</v>
      </c>
      <c r="J304" s="97">
        <f t="shared" si="1"/>
        <v>248335</v>
      </c>
      <c r="K304" s="1"/>
    </row>
    <row r="305" spans="1:11" ht="12.75" hidden="1">
      <c r="A305" s="59" t="s">
        <v>81</v>
      </c>
      <c r="B305" s="2" t="s">
        <v>101</v>
      </c>
      <c r="C305" s="2"/>
      <c r="G305" s="29"/>
      <c r="H305" s="109">
        <v>1637</v>
      </c>
      <c r="I305" s="36"/>
      <c r="J305" s="97">
        <f t="shared" si="1"/>
        <v>1637</v>
      </c>
      <c r="K305" s="1"/>
    </row>
    <row r="306" spans="1:11" ht="12.75" hidden="1">
      <c r="A306" s="59" t="s">
        <v>82</v>
      </c>
      <c r="B306" s="2" t="s">
        <v>102</v>
      </c>
      <c r="C306" s="2"/>
      <c r="G306" s="29"/>
      <c r="H306" s="109">
        <v>30</v>
      </c>
      <c r="I306" s="36"/>
      <c r="J306" s="97">
        <f t="shared" si="1"/>
        <v>30</v>
      </c>
      <c r="K306" s="1"/>
    </row>
    <row r="307" spans="1:11" ht="12.75" hidden="1">
      <c r="A307" s="59" t="s">
        <v>83</v>
      </c>
      <c r="B307" s="2" t="s">
        <v>103</v>
      </c>
      <c r="C307" s="2"/>
      <c r="G307" s="29"/>
      <c r="H307" s="109">
        <v>200</v>
      </c>
      <c r="I307" s="36"/>
      <c r="J307" s="97">
        <f t="shared" si="1"/>
        <v>200</v>
      </c>
      <c r="K307" s="1"/>
    </row>
    <row r="308" spans="1:11" ht="12.75">
      <c r="A308" s="2" t="s">
        <v>34</v>
      </c>
      <c r="B308" s="2" t="s">
        <v>104</v>
      </c>
      <c r="C308" s="2"/>
      <c r="G308" s="29"/>
      <c r="H308" s="109">
        <v>5304</v>
      </c>
      <c r="I308" s="36">
        <f>I205</f>
        <v>500</v>
      </c>
      <c r="J308" s="97">
        <f t="shared" si="1"/>
        <v>5804</v>
      </c>
      <c r="K308" s="1"/>
    </row>
    <row r="309" spans="1:11" ht="12.75">
      <c r="A309" s="59" t="s">
        <v>84</v>
      </c>
      <c r="B309" s="2" t="s">
        <v>56</v>
      </c>
      <c r="C309" s="2"/>
      <c r="G309" s="29"/>
      <c r="H309" s="109">
        <v>15858</v>
      </c>
      <c r="I309" s="36">
        <f>I213</f>
        <v>1541</v>
      </c>
      <c r="J309" s="97">
        <f t="shared" si="1"/>
        <v>17399</v>
      </c>
      <c r="K309" s="1"/>
    </row>
    <row r="310" spans="1:11" ht="12.75" hidden="1">
      <c r="A310" s="2" t="s">
        <v>85</v>
      </c>
      <c r="B310" s="2" t="s">
        <v>105</v>
      </c>
      <c r="C310" s="2"/>
      <c r="G310" s="29"/>
      <c r="H310" s="100">
        <v>718</v>
      </c>
      <c r="I310" s="36"/>
      <c r="J310" s="36">
        <f t="shared" si="1"/>
        <v>718</v>
      </c>
      <c r="K310" s="1"/>
    </row>
    <row r="311" spans="1:11" ht="12.75" hidden="1">
      <c r="A311" s="59" t="s">
        <v>86</v>
      </c>
      <c r="B311" s="2" t="s">
        <v>57</v>
      </c>
      <c r="C311" s="2"/>
      <c r="G311" s="29"/>
      <c r="H311" s="100">
        <v>650</v>
      </c>
      <c r="I311" s="36"/>
      <c r="J311" s="36">
        <f t="shared" si="1"/>
        <v>650</v>
      </c>
      <c r="K311" s="1"/>
    </row>
    <row r="312" spans="1:11" ht="12.75" hidden="1">
      <c r="A312" s="2" t="s">
        <v>87</v>
      </c>
      <c r="B312" s="2" t="s">
        <v>106</v>
      </c>
      <c r="C312" s="2"/>
      <c r="G312" s="29"/>
      <c r="H312" s="100">
        <v>164</v>
      </c>
      <c r="I312" s="36"/>
      <c r="J312" s="36">
        <f t="shared" si="1"/>
        <v>164</v>
      </c>
      <c r="K312" s="1"/>
    </row>
    <row r="313" spans="1:11" ht="12.75" hidden="1">
      <c r="A313" s="2" t="s">
        <v>87</v>
      </c>
      <c r="B313" s="2" t="s">
        <v>107</v>
      </c>
      <c r="C313" s="2"/>
      <c r="G313" s="29"/>
      <c r="H313" s="100">
        <v>0</v>
      </c>
      <c r="I313" s="36"/>
      <c r="J313" s="36">
        <f t="shared" si="1"/>
        <v>0</v>
      </c>
      <c r="K313" s="1"/>
    </row>
    <row r="314" spans="1:11" ht="12.75" hidden="1">
      <c r="A314" s="59" t="s">
        <v>38</v>
      </c>
      <c r="B314" s="2" t="s">
        <v>108</v>
      </c>
      <c r="C314" s="2"/>
      <c r="G314" s="29"/>
      <c r="H314" s="100">
        <v>220</v>
      </c>
      <c r="I314" s="36"/>
      <c r="J314" s="36">
        <f t="shared" si="1"/>
        <v>220</v>
      </c>
      <c r="K314" s="1"/>
    </row>
    <row r="315" spans="1:11" ht="12.75" hidden="1">
      <c r="A315" s="59" t="s">
        <v>37</v>
      </c>
      <c r="B315" s="2" t="s">
        <v>109</v>
      </c>
      <c r="C315" s="2"/>
      <c r="G315" s="29"/>
      <c r="H315" s="100">
        <v>1610</v>
      </c>
      <c r="I315" s="36"/>
      <c r="J315" s="36">
        <f t="shared" si="1"/>
        <v>1610</v>
      </c>
      <c r="K315" s="1"/>
    </row>
    <row r="316" spans="1:11" ht="12.75" hidden="1">
      <c r="A316" s="62" t="s">
        <v>119</v>
      </c>
      <c r="G316" s="29"/>
      <c r="H316" s="96">
        <v>7934</v>
      </c>
      <c r="I316" s="36"/>
      <c r="J316" s="97">
        <f>SUM(H316:I316)</f>
        <v>7934</v>
      </c>
      <c r="K316" s="1"/>
    </row>
    <row r="317" spans="1:11" ht="12.75" hidden="1">
      <c r="A317" t="s">
        <v>120</v>
      </c>
      <c r="G317" s="29"/>
      <c r="H317" s="96">
        <v>330</v>
      </c>
      <c r="I317" s="36"/>
      <c r="J317" s="97">
        <f aca="true" t="shared" si="2" ref="J317:J334">SUM(H317:I317)</f>
        <v>330</v>
      </c>
      <c r="K317" s="1"/>
    </row>
    <row r="318" spans="1:11" ht="12.75" hidden="1">
      <c r="A318" s="62" t="s">
        <v>121</v>
      </c>
      <c r="G318" s="29"/>
      <c r="H318" s="96">
        <v>1360</v>
      </c>
      <c r="I318" s="36"/>
      <c r="J318" s="97">
        <f t="shared" si="2"/>
        <v>1360</v>
      </c>
      <c r="K318" s="1"/>
    </row>
    <row r="319" spans="1:11" ht="12.75">
      <c r="A319" s="2" t="s">
        <v>146</v>
      </c>
      <c r="C319" s="2"/>
      <c r="G319" s="29"/>
      <c r="H319" s="111">
        <f>SUM(H320:H339)</f>
        <v>643295</v>
      </c>
      <c r="I319" s="36"/>
      <c r="J319" s="97"/>
      <c r="K319" s="1"/>
    </row>
    <row r="320" spans="1:11" ht="12.75">
      <c r="A320" s="59" t="s">
        <v>22</v>
      </c>
      <c r="B320" s="2" t="s">
        <v>151</v>
      </c>
      <c r="C320" s="2"/>
      <c r="G320" s="29"/>
      <c r="H320" s="111">
        <v>1470</v>
      </c>
      <c r="I320" s="36">
        <f>I86</f>
        <v>1000</v>
      </c>
      <c r="J320" s="97"/>
      <c r="K320" s="1"/>
    </row>
    <row r="321" spans="1:11" ht="12.75">
      <c r="A321" s="62"/>
      <c r="G321" s="29"/>
      <c r="H321" s="96"/>
      <c r="I321" s="36"/>
      <c r="J321" s="97"/>
      <c r="K321" s="1"/>
    </row>
    <row r="322" spans="1:11" ht="12.75">
      <c r="A322" s="2" t="s">
        <v>147</v>
      </c>
      <c r="G322" s="29"/>
      <c r="H322" s="96"/>
      <c r="I322" s="112">
        <f>SUM(I323:I332)</f>
        <v>455</v>
      </c>
      <c r="J322" s="97"/>
      <c r="K322" s="1"/>
    </row>
    <row r="323" spans="1:11" ht="12.75">
      <c r="A323" s="63" t="s">
        <v>122</v>
      </c>
      <c r="B323" s="59"/>
      <c r="C323" s="2"/>
      <c r="G323" s="29"/>
      <c r="H323" s="96">
        <v>405828</v>
      </c>
      <c r="I323" s="36">
        <f>I117+I120+I128+I122</f>
        <v>-77</v>
      </c>
      <c r="J323" s="97">
        <f t="shared" si="2"/>
        <v>405751</v>
      </c>
      <c r="K323" s="1"/>
    </row>
    <row r="324" spans="1:11" ht="12.75" hidden="1">
      <c r="A324" s="63" t="s">
        <v>123</v>
      </c>
      <c r="B324" s="59"/>
      <c r="C324" s="2"/>
      <c r="G324" s="29"/>
      <c r="H324" s="96">
        <v>140</v>
      </c>
      <c r="I324" s="36"/>
      <c r="J324" s="97">
        <f t="shared" si="2"/>
        <v>140</v>
      </c>
      <c r="K324" s="1"/>
    </row>
    <row r="325" spans="1:11" ht="12.75">
      <c r="A325" s="63" t="s">
        <v>124</v>
      </c>
      <c r="B325" s="59"/>
      <c r="C325" s="2"/>
      <c r="G325" s="29"/>
      <c r="H325" s="96">
        <v>53565</v>
      </c>
      <c r="I325" s="36">
        <f>I150+I153+I146</f>
        <v>-250</v>
      </c>
      <c r="J325" s="97">
        <f t="shared" si="2"/>
        <v>53315</v>
      </c>
      <c r="K325" s="1"/>
    </row>
    <row r="326" spans="1:11" ht="12.75" hidden="1">
      <c r="A326" s="29" t="s">
        <v>125</v>
      </c>
      <c r="B326" s="59"/>
      <c r="C326" s="2"/>
      <c r="G326" s="29"/>
      <c r="H326" s="96">
        <v>2682</v>
      </c>
      <c r="I326" s="36"/>
      <c r="J326" s="97">
        <f t="shared" si="2"/>
        <v>2682</v>
      </c>
      <c r="K326" s="1"/>
    </row>
    <row r="327" spans="1:11" ht="12.75" hidden="1">
      <c r="A327" s="63" t="s">
        <v>126</v>
      </c>
      <c r="B327" s="59"/>
      <c r="C327" s="2"/>
      <c r="G327" s="29"/>
      <c r="H327" s="96">
        <v>12206</v>
      </c>
      <c r="I327" s="36"/>
      <c r="J327" s="97">
        <f t="shared" si="2"/>
        <v>12206</v>
      </c>
      <c r="K327" s="1"/>
    </row>
    <row r="328" spans="1:11" ht="12.75">
      <c r="A328" s="63" t="s">
        <v>127</v>
      </c>
      <c r="B328" s="59"/>
      <c r="C328" s="2"/>
      <c r="G328" s="29"/>
      <c r="H328" s="96">
        <v>18675</v>
      </c>
      <c r="I328" s="36">
        <f>I167+I170</f>
        <v>775</v>
      </c>
      <c r="J328" s="97">
        <f t="shared" si="2"/>
        <v>19450</v>
      </c>
      <c r="K328" s="1"/>
    </row>
    <row r="329" spans="1:11" ht="12.75" hidden="1">
      <c r="A329" s="29" t="s">
        <v>128</v>
      </c>
      <c r="B329" s="59"/>
      <c r="C329" s="2"/>
      <c r="G329" s="29"/>
      <c r="H329" s="96">
        <v>8224</v>
      </c>
      <c r="I329" s="36"/>
      <c r="J329" s="97">
        <f t="shared" si="2"/>
        <v>8224</v>
      </c>
      <c r="K329" s="1"/>
    </row>
    <row r="330" spans="1:11" ht="12.75" hidden="1">
      <c r="A330" s="29" t="s">
        <v>129</v>
      </c>
      <c r="B330" s="59"/>
      <c r="C330" s="2"/>
      <c r="G330" s="29"/>
      <c r="H330" s="96">
        <v>1732</v>
      </c>
      <c r="I330" s="36"/>
      <c r="J330" s="97">
        <f t="shared" si="2"/>
        <v>1732</v>
      </c>
      <c r="K330" s="1"/>
    </row>
    <row r="331" spans="1:11" ht="12.75" hidden="1">
      <c r="A331" s="29" t="s">
        <v>130</v>
      </c>
      <c r="B331" s="59"/>
      <c r="C331" s="2"/>
      <c r="G331" s="29"/>
      <c r="H331" s="96">
        <v>2000</v>
      </c>
      <c r="I331" s="36"/>
      <c r="J331" s="97">
        <f t="shared" si="2"/>
        <v>2000</v>
      </c>
      <c r="K331" s="1"/>
    </row>
    <row r="332" spans="1:11" ht="12.75">
      <c r="A332" s="29" t="s">
        <v>132</v>
      </c>
      <c r="B332" s="59"/>
      <c r="C332" s="2"/>
      <c r="G332" s="29"/>
      <c r="H332" s="96">
        <v>9338</v>
      </c>
      <c r="I332" s="36">
        <f>I196</f>
        <v>7</v>
      </c>
      <c r="J332" s="97">
        <f t="shared" si="2"/>
        <v>9345</v>
      </c>
      <c r="K332" s="1"/>
    </row>
    <row r="333" spans="1:11" ht="12.75" hidden="1">
      <c r="A333" s="29" t="s">
        <v>131</v>
      </c>
      <c r="B333" s="59"/>
      <c r="C333" s="2"/>
      <c r="G333" s="29"/>
      <c r="H333" s="96">
        <v>265</v>
      </c>
      <c r="I333" s="36"/>
      <c r="J333" s="97">
        <f t="shared" si="2"/>
        <v>265</v>
      </c>
      <c r="K333" s="1"/>
    </row>
    <row r="334" spans="1:11" ht="12.75" hidden="1">
      <c r="A334" t="s">
        <v>149</v>
      </c>
      <c r="H334" s="110">
        <v>210</v>
      </c>
      <c r="I334" s="11"/>
      <c r="J334" s="97">
        <f t="shared" si="2"/>
        <v>210</v>
      </c>
      <c r="K334" s="1"/>
    </row>
    <row r="335" spans="8:11" ht="12.75">
      <c r="H335" s="110"/>
      <c r="I335" s="11"/>
      <c r="J335" s="97"/>
      <c r="K335" s="1"/>
    </row>
    <row r="336" spans="10:11" ht="12.75">
      <c r="J336" s="97"/>
      <c r="K336" s="1"/>
    </row>
    <row r="337" spans="10:11" ht="12.75">
      <c r="J337" s="97">
        <f>SUM(H320:I320)</f>
        <v>2470</v>
      </c>
      <c r="K337" s="1"/>
    </row>
    <row r="338" spans="1:11" ht="12.75" hidden="1">
      <c r="A338" s="2" t="s">
        <v>110</v>
      </c>
      <c r="B338" s="2" t="s">
        <v>91</v>
      </c>
      <c r="C338" s="2"/>
      <c r="G338" s="29"/>
      <c r="H338" s="96">
        <v>125910</v>
      </c>
      <c r="I338" s="36"/>
      <c r="J338" s="97">
        <f>SUM(H338:I338)</f>
        <v>125910</v>
      </c>
      <c r="K338" s="1"/>
    </row>
    <row r="339" spans="1:11" ht="12.75" hidden="1">
      <c r="A339" s="2" t="s">
        <v>23</v>
      </c>
      <c r="B339" s="2" t="s">
        <v>47</v>
      </c>
      <c r="C339" s="2"/>
      <c r="G339" s="29"/>
      <c r="H339" s="96">
        <v>1050</v>
      </c>
      <c r="I339" s="36"/>
      <c r="J339" s="97">
        <f>SUM(H339:I339)</f>
        <v>1050</v>
      </c>
      <c r="K339" s="1"/>
    </row>
    <row r="340" spans="1:11" ht="12.75">
      <c r="A340" s="2"/>
      <c r="B340" s="2"/>
      <c r="C340" s="2"/>
      <c r="G340" s="29"/>
      <c r="H340" s="96"/>
      <c r="I340" s="36"/>
      <c r="J340" s="97"/>
      <c r="K340" s="1"/>
    </row>
    <row r="341" spans="1:11" ht="12.75">
      <c r="A341" s="95" t="s">
        <v>242</v>
      </c>
      <c r="B341" s="95"/>
      <c r="C341" s="95"/>
      <c r="D341" s="95"/>
      <c r="E341" s="95"/>
      <c r="F341" s="95"/>
      <c r="G341" s="95"/>
      <c r="H341" s="101"/>
      <c r="I341" s="101"/>
      <c r="J341" s="101"/>
      <c r="K341" s="1"/>
    </row>
    <row r="342" spans="1:11" ht="15">
      <c r="A342" s="95" t="s">
        <v>266</v>
      </c>
      <c r="B342" s="114"/>
      <c r="C342" s="114"/>
      <c r="D342" s="114"/>
      <c r="E342" s="114"/>
      <c r="F342" s="114"/>
      <c r="G342" s="114"/>
      <c r="H342" s="115"/>
      <c r="I342" s="115"/>
      <c r="J342" s="115"/>
      <c r="K342" s="1"/>
    </row>
    <row r="343" spans="1:11" ht="15">
      <c r="A343" s="116" t="s">
        <v>267</v>
      </c>
      <c r="B343" s="114"/>
      <c r="C343" s="114"/>
      <c r="D343" s="114"/>
      <c r="E343" s="114"/>
      <c r="F343" s="114"/>
      <c r="G343" s="114"/>
      <c r="H343" s="115"/>
      <c r="I343" s="115"/>
      <c r="J343" s="115"/>
      <c r="K343" s="1"/>
    </row>
    <row r="344" spans="1:11" ht="15">
      <c r="A344" s="116" t="s">
        <v>233</v>
      </c>
      <c r="B344" s="114"/>
      <c r="C344" s="114"/>
      <c r="D344" s="114"/>
      <c r="E344" s="114"/>
      <c r="F344" s="114"/>
      <c r="G344" s="114"/>
      <c r="H344" s="115"/>
      <c r="I344" s="117">
        <v>470</v>
      </c>
      <c r="J344" s="117" t="s">
        <v>1</v>
      </c>
      <c r="K344" s="1"/>
    </row>
    <row r="345" spans="1:11" ht="12.75">
      <c r="A345" s="118" t="s">
        <v>234</v>
      </c>
      <c r="B345" s="118"/>
      <c r="C345" s="118"/>
      <c r="D345" s="118"/>
      <c r="E345" s="118"/>
      <c r="F345" s="118"/>
      <c r="G345" s="118"/>
      <c r="H345" s="118"/>
      <c r="I345" s="119">
        <v>450</v>
      </c>
      <c r="J345" s="117" t="s">
        <v>1</v>
      </c>
      <c r="K345" s="1"/>
    </row>
    <row r="346" spans="1:11" ht="12.75">
      <c r="A346" s="120" t="s">
        <v>235</v>
      </c>
      <c r="B346" s="118"/>
      <c r="C346" s="118"/>
      <c r="D346" s="118"/>
      <c r="E346" s="118"/>
      <c r="F346" s="118"/>
      <c r="G346" s="118"/>
      <c r="H346" s="118"/>
      <c r="I346" s="119">
        <v>400</v>
      </c>
      <c r="J346" s="117" t="s">
        <v>1</v>
      </c>
      <c r="K346" s="1"/>
    </row>
    <row r="347" spans="1:11" ht="12.75">
      <c r="A347" s="120" t="s">
        <v>236</v>
      </c>
      <c r="B347" s="118"/>
      <c r="C347" s="118"/>
      <c r="D347" s="118"/>
      <c r="E347" s="118"/>
      <c r="F347" s="118"/>
      <c r="G347" s="118"/>
      <c r="H347" s="118"/>
      <c r="I347" s="119">
        <v>150</v>
      </c>
      <c r="J347" s="117" t="s">
        <v>1</v>
      </c>
      <c r="K347" s="1"/>
    </row>
    <row r="348" spans="1:11" ht="12.75">
      <c r="A348" s="120" t="s">
        <v>237</v>
      </c>
      <c r="B348" s="118"/>
      <c r="C348" s="118"/>
      <c r="D348" s="118"/>
      <c r="E348" s="118"/>
      <c r="F348" s="118"/>
      <c r="G348" s="118"/>
      <c r="H348" s="118"/>
      <c r="I348" s="119">
        <v>250</v>
      </c>
      <c r="J348" s="117" t="s">
        <v>1</v>
      </c>
      <c r="K348" s="1"/>
    </row>
    <row r="349" spans="1:11" ht="12.75">
      <c r="A349" s="120" t="s">
        <v>238</v>
      </c>
      <c r="B349" s="118"/>
      <c r="C349" s="118"/>
      <c r="D349" s="118"/>
      <c r="E349" s="118"/>
      <c r="F349" s="118"/>
      <c r="G349" s="118"/>
      <c r="H349" s="118"/>
      <c r="I349" s="119">
        <v>60</v>
      </c>
      <c r="J349" s="117" t="s">
        <v>1</v>
      </c>
      <c r="K349" s="1"/>
    </row>
    <row r="350" spans="1:11" ht="12.75">
      <c r="A350" s="120" t="s">
        <v>239</v>
      </c>
      <c r="B350" s="118"/>
      <c r="C350" s="118"/>
      <c r="D350" s="118"/>
      <c r="E350" s="118"/>
      <c r="F350" s="118"/>
      <c r="G350" s="118"/>
      <c r="H350" s="118"/>
      <c r="I350" s="119">
        <v>164</v>
      </c>
      <c r="J350" s="117" t="s">
        <v>1</v>
      </c>
      <c r="K350" s="1"/>
    </row>
    <row r="351" spans="1:11" ht="12.75">
      <c r="A351" s="120" t="s">
        <v>240</v>
      </c>
      <c r="B351" s="118"/>
      <c r="C351" s="118"/>
      <c r="D351" s="118"/>
      <c r="E351" s="118"/>
      <c r="F351" s="118"/>
      <c r="G351" s="118"/>
      <c r="H351" s="118"/>
      <c r="I351" s="119">
        <v>1000</v>
      </c>
      <c r="J351" s="117" t="s">
        <v>1</v>
      </c>
      <c r="K351" s="1"/>
    </row>
    <row r="352" spans="1:11" ht="12.75">
      <c r="A352" s="120" t="s">
        <v>241</v>
      </c>
      <c r="B352" s="118"/>
      <c r="C352" s="118"/>
      <c r="D352" s="118"/>
      <c r="E352" s="118"/>
      <c r="F352" s="118"/>
      <c r="G352" s="118"/>
      <c r="H352" s="118"/>
      <c r="I352" s="119">
        <v>286</v>
      </c>
      <c r="J352" s="117" t="s">
        <v>1</v>
      </c>
      <c r="K352" s="1"/>
    </row>
    <row r="353" spans="1:11" ht="15">
      <c r="A353" s="120" t="s">
        <v>231</v>
      </c>
      <c r="B353" s="118"/>
      <c r="C353" s="118"/>
      <c r="D353" s="118"/>
      <c r="E353" s="118"/>
      <c r="F353" s="118"/>
      <c r="G353" s="118"/>
      <c r="H353" s="118"/>
      <c r="I353" s="119">
        <v>2583</v>
      </c>
      <c r="J353" s="117" t="s">
        <v>1</v>
      </c>
      <c r="K353" s="22"/>
    </row>
    <row r="354" spans="1:11" ht="12.75">
      <c r="A354" s="120" t="s">
        <v>232</v>
      </c>
      <c r="B354" s="118"/>
      <c r="C354" s="118"/>
      <c r="D354" s="118"/>
      <c r="E354" s="118"/>
      <c r="F354" s="118"/>
      <c r="G354" s="118"/>
      <c r="H354" s="118"/>
      <c r="I354" s="121">
        <v>80</v>
      </c>
      <c r="J354" s="121" t="s">
        <v>1</v>
      </c>
      <c r="K354" s="1"/>
    </row>
    <row r="355" spans="1:11" ht="12.75">
      <c r="A355" s="120" t="s">
        <v>249</v>
      </c>
      <c r="B355" s="118"/>
      <c r="C355" s="118"/>
      <c r="D355" s="118"/>
      <c r="E355" s="118"/>
      <c r="F355" s="118"/>
      <c r="G355" s="118"/>
      <c r="H355" s="118"/>
      <c r="I355" s="119">
        <f>SUM(I344:I354)</f>
        <v>5893</v>
      </c>
      <c r="J355" s="117" t="s">
        <v>1</v>
      </c>
      <c r="K355" s="1"/>
    </row>
    <row r="356" spans="1:11" ht="12.75">
      <c r="A356" s="2"/>
      <c r="B356" s="1"/>
      <c r="C356" s="1"/>
      <c r="D356" s="1"/>
      <c r="E356" s="1"/>
      <c r="F356" s="1"/>
      <c r="G356" s="1"/>
      <c r="H356" s="1"/>
      <c r="I356" s="6"/>
      <c r="J356" s="3"/>
      <c r="K356" s="1"/>
    </row>
    <row r="357" spans="1:11" ht="12.75">
      <c r="A357" s="2"/>
      <c r="B357" s="1"/>
      <c r="C357" s="1"/>
      <c r="D357" s="1"/>
      <c r="E357" s="1"/>
      <c r="F357" s="1"/>
      <c r="G357" s="1"/>
      <c r="H357" s="1"/>
      <c r="I357" s="6"/>
      <c r="J357" s="3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6"/>
      <c r="I358" s="1"/>
      <c r="J358" s="1"/>
      <c r="K358" s="1"/>
    </row>
    <row r="359" spans="8:11" ht="12.75">
      <c r="H359" s="1"/>
      <c r="K359" s="1"/>
    </row>
    <row r="360" spans="1:11" ht="12.75">
      <c r="A360" s="2"/>
      <c r="B360" s="2"/>
      <c r="C360" s="2"/>
      <c r="D360" s="2"/>
      <c r="E360" s="2"/>
      <c r="H360" s="3"/>
      <c r="J360" s="35"/>
      <c r="K360" s="1"/>
    </row>
    <row r="361" spans="1:11" ht="12.75">
      <c r="A361" s="5"/>
      <c r="B361" s="2"/>
      <c r="C361" s="2"/>
      <c r="D361" s="2"/>
      <c r="E361" s="2"/>
      <c r="H361" s="4"/>
      <c r="I361" s="35"/>
      <c r="J361" s="35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6"/>
      <c r="I362" s="6"/>
      <c r="J362" s="6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6"/>
      <c r="I363" s="6"/>
      <c r="J363" s="6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6"/>
      <c r="I364" s="6"/>
      <c r="J364" s="6"/>
      <c r="K364" s="1"/>
    </row>
    <row r="365" spans="8:10" ht="12.75">
      <c r="H365" s="11"/>
      <c r="I365" s="11"/>
      <c r="J365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2"/>
  <sheetViews>
    <sheetView tabSelected="1" workbookViewId="0" topLeftCell="A1">
      <selection activeCell="K15" sqref="K15"/>
    </sheetView>
  </sheetViews>
  <sheetFormatPr defaultColWidth="9.00390625" defaultRowHeight="12.75"/>
  <cols>
    <col min="1" max="1" width="9.00390625" style="0" customWidth="1"/>
    <col min="2" max="2" width="8.00390625" style="0" customWidth="1"/>
    <col min="3" max="3" width="8.375" style="0" customWidth="1"/>
    <col min="7" max="7" width="6.00390625" style="0" customWidth="1"/>
    <col min="8" max="8" width="12.625" style="0" customWidth="1"/>
    <col min="9" max="9" width="14.625" style="0" customWidth="1"/>
  </cols>
  <sheetData>
    <row r="1" spans="1:11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>
      <c r="A2" s="67"/>
      <c r="B2" s="67"/>
      <c r="C2" s="67"/>
      <c r="D2" s="67"/>
      <c r="E2" s="67"/>
      <c r="F2" s="67"/>
      <c r="G2" s="67"/>
      <c r="H2" s="71" t="s">
        <v>177</v>
      </c>
      <c r="I2" s="72"/>
      <c r="J2" s="72"/>
      <c r="K2" s="67"/>
    </row>
    <row r="3" spans="1:11" ht="15.75">
      <c r="A3" s="67"/>
      <c r="B3" s="67"/>
      <c r="C3" s="67"/>
      <c r="D3" s="67"/>
      <c r="E3" s="67"/>
      <c r="F3" s="67"/>
      <c r="G3" s="67"/>
      <c r="H3" s="71"/>
      <c r="I3" s="72"/>
      <c r="J3" s="72"/>
      <c r="K3" s="67"/>
    </row>
    <row r="4" spans="1:11" ht="15.75">
      <c r="A4" s="67"/>
      <c r="B4" s="67"/>
      <c r="C4" s="67"/>
      <c r="D4" s="67"/>
      <c r="E4" s="67"/>
      <c r="F4" s="67"/>
      <c r="G4" s="67"/>
      <c r="H4" s="71" t="s">
        <v>133</v>
      </c>
      <c r="I4" s="72"/>
      <c r="J4" s="72"/>
      <c r="K4" s="67"/>
    </row>
    <row r="5" spans="1:11" ht="15.75">
      <c r="A5" s="67"/>
      <c r="B5" s="67"/>
      <c r="C5" s="67"/>
      <c r="D5" s="67"/>
      <c r="E5" s="67"/>
      <c r="F5" s="67"/>
      <c r="G5" s="67"/>
      <c r="H5" s="73">
        <v>39000</v>
      </c>
      <c r="I5" s="72"/>
      <c r="J5" s="72"/>
      <c r="K5" s="67"/>
    </row>
    <row r="6" spans="1:11" ht="15.75">
      <c r="A6" s="67"/>
      <c r="B6" s="67"/>
      <c r="C6" s="67"/>
      <c r="D6" s="67"/>
      <c r="E6" s="67"/>
      <c r="F6" s="67"/>
      <c r="G6" s="67"/>
      <c r="H6" s="71"/>
      <c r="I6" s="72"/>
      <c r="J6" s="72"/>
      <c r="K6" s="67"/>
    </row>
    <row r="7" spans="1:11" ht="15.75">
      <c r="A7" s="67"/>
      <c r="B7" s="67"/>
      <c r="C7" s="67"/>
      <c r="D7" s="67"/>
      <c r="E7" s="67"/>
      <c r="F7" s="67"/>
      <c r="G7" s="67"/>
      <c r="H7" s="71" t="s">
        <v>134</v>
      </c>
      <c r="I7" s="72"/>
      <c r="J7" s="72"/>
      <c r="K7" s="67"/>
    </row>
    <row r="8" spans="1:11" ht="15.75">
      <c r="A8" s="67"/>
      <c r="B8" s="67"/>
      <c r="C8" s="67"/>
      <c r="D8" s="67"/>
      <c r="E8" s="67"/>
      <c r="F8" s="67"/>
      <c r="G8" s="67"/>
      <c r="H8" s="73">
        <v>39014</v>
      </c>
      <c r="I8" s="72"/>
      <c r="J8" s="72"/>
      <c r="K8" s="67"/>
    </row>
    <row r="9" spans="1:11" ht="15">
      <c r="A9" s="67"/>
      <c r="B9" s="67"/>
      <c r="C9" s="67"/>
      <c r="D9" s="67"/>
      <c r="E9" s="67"/>
      <c r="F9" s="67"/>
      <c r="G9" s="67"/>
      <c r="H9" s="68"/>
      <c r="I9" s="69"/>
      <c r="J9" s="69"/>
      <c r="K9" s="67"/>
    </row>
    <row r="10" spans="1:11" ht="12.75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2.7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2.75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2.7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2.75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2.7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2.7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2.7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9.5">
      <c r="A21" s="74" t="s">
        <v>178</v>
      </c>
      <c r="C21" s="70"/>
      <c r="D21" s="70"/>
      <c r="E21" s="70"/>
      <c r="F21" s="70"/>
      <c r="G21" s="70"/>
      <c r="H21" s="70"/>
      <c r="I21" s="70"/>
      <c r="J21" s="70"/>
      <c r="K21" s="67"/>
    </row>
    <row r="22" spans="1:11" ht="12.7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</row>
    <row r="25" spans="1:11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</row>
    <row r="26" spans="1:11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</row>
    <row r="27" spans="1:11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5.75">
      <c r="A29" s="67"/>
      <c r="B29" s="68" t="s">
        <v>135</v>
      </c>
      <c r="C29" s="68"/>
      <c r="D29" s="68"/>
      <c r="E29" s="69"/>
      <c r="F29" s="69"/>
      <c r="G29" s="69"/>
      <c r="H29" s="69"/>
      <c r="I29" s="69"/>
      <c r="J29" s="72"/>
      <c r="K29" s="67"/>
    </row>
    <row r="30" spans="1:11" ht="15.75">
      <c r="A30" s="67"/>
      <c r="B30" s="68"/>
      <c r="C30" s="68"/>
      <c r="D30" s="68"/>
      <c r="E30" s="69"/>
      <c r="F30" s="69"/>
      <c r="G30" s="69"/>
      <c r="H30" s="69"/>
      <c r="I30" s="69"/>
      <c r="J30" s="72"/>
      <c r="K30" s="67"/>
    </row>
    <row r="31" spans="1:11" ht="15.75">
      <c r="A31" s="67"/>
      <c r="B31" s="68"/>
      <c r="C31" s="68"/>
      <c r="D31" s="68"/>
      <c r="E31" s="69"/>
      <c r="F31" s="69"/>
      <c r="G31" s="69"/>
      <c r="H31" s="69"/>
      <c r="I31" s="69"/>
      <c r="J31" s="72"/>
      <c r="K31" s="67"/>
    </row>
    <row r="32" spans="1:11" ht="15.75">
      <c r="A32" s="67"/>
      <c r="B32" s="68" t="s">
        <v>137</v>
      </c>
      <c r="C32" s="68"/>
      <c r="D32" s="68" t="s">
        <v>138</v>
      </c>
      <c r="E32" s="69"/>
      <c r="F32" s="69"/>
      <c r="G32" s="69"/>
      <c r="H32" s="69"/>
      <c r="I32" s="69"/>
      <c r="J32" s="72"/>
      <c r="K32" s="67"/>
    </row>
    <row r="33" spans="1:11" ht="15.75">
      <c r="A33" s="67"/>
      <c r="B33" s="68"/>
      <c r="C33" s="68"/>
      <c r="D33" s="68" t="s">
        <v>139</v>
      </c>
      <c r="E33" s="69"/>
      <c r="F33" s="69"/>
      <c r="G33" s="69"/>
      <c r="H33" s="69"/>
      <c r="I33" s="69"/>
      <c r="J33" s="72"/>
      <c r="K33" s="67"/>
    </row>
    <row r="34" spans="1:11" ht="15.75">
      <c r="A34" s="67"/>
      <c r="B34" s="68" t="s">
        <v>136</v>
      </c>
      <c r="C34" s="68"/>
      <c r="D34" s="68" t="s">
        <v>140</v>
      </c>
      <c r="E34" s="69"/>
      <c r="F34" s="69"/>
      <c r="G34" s="69"/>
      <c r="H34" s="69"/>
      <c r="I34" s="69"/>
      <c r="J34" s="72"/>
      <c r="K34" s="67"/>
    </row>
    <row r="35" spans="1:11" ht="15.75">
      <c r="A35" s="67"/>
      <c r="B35" s="68"/>
      <c r="C35" s="68"/>
      <c r="D35" s="68"/>
      <c r="E35" s="69"/>
      <c r="F35" s="69"/>
      <c r="G35" s="69"/>
      <c r="H35" s="69"/>
      <c r="I35" s="69"/>
      <c r="J35" s="72"/>
      <c r="K35" s="67"/>
    </row>
    <row r="36" spans="1:11" ht="15.75">
      <c r="A36" s="67"/>
      <c r="B36" s="68"/>
      <c r="C36" s="68"/>
      <c r="D36" s="68"/>
      <c r="E36" s="69"/>
      <c r="F36" s="69"/>
      <c r="G36" s="69"/>
      <c r="H36" s="69"/>
      <c r="I36" s="69"/>
      <c r="J36" s="72"/>
      <c r="K36" s="67"/>
    </row>
    <row r="37" spans="1:11" ht="15.75">
      <c r="A37" s="67"/>
      <c r="B37" s="68" t="s">
        <v>141</v>
      </c>
      <c r="C37" s="68"/>
      <c r="D37" s="68" t="s">
        <v>142</v>
      </c>
      <c r="E37" s="69"/>
      <c r="F37" s="69"/>
      <c r="G37" s="69"/>
      <c r="H37" s="69"/>
      <c r="I37" s="69"/>
      <c r="J37" s="72"/>
      <c r="K37" s="67"/>
    </row>
    <row r="38" spans="1:11" ht="15.75">
      <c r="A38" s="67"/>
      <c r="B38" s="72"/>
      <c r="C38" s="72"/>
      <c r="D38" s="72"/>
      <c r="E38" s="72"/>
      <c r="F38" s="72"/>
      <c r="G38" s="72"/>
      <c r="H38" s="72"/>
      <c r="I38" s="72"/>
      <c r="J38" s="72"/>
      <c r="K38" s="67"/>
    </row>
    <row r="39" spans="1:11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>
      <c r="A49" s="75" t="s">
        <v>179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1:11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1:11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1:11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1:11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1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1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1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1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1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1:11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1:11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1:11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1:11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1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1:11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1:11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1:11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1:11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1:11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1:11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1:11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1:11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1:11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1:11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1:11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1:11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1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1:11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1:11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1:11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1:11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1:11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1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1:11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1:11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1:11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1:11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1:11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1:11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1:11" ht="12.7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1:11" ht="12.7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1:11" ht="12.7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2.7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1:11" ht="12.7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1:11" ht="12.7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1:11" ht="12.7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12.7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12.7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12.7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ht="12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1:11" ht="12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1" ht="12.7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1:11" ht="12.7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ht="12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1:11" ht="12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1:11" ht="12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1:11" ht="12.7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</row>
    <row r="149" spans="1:11" ht="12.7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1:11" ht="12.7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1:11" ht="12.7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1:11" ht="12.7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1:11" ht="12.7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1" ht="12.7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spans="1:11" ht="12.7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1:11" ht="12.7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1" ht="12.7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1:11" ht="12.7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</row>
    <row r="159" spans="1:11" ht="12.7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1:11" ht="12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</row>
    <row r="161" spans="1:11" ht="12.7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1:11" ht="12.7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</row>
    <row r="163" spans="1:11" ht="12.7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</row>
    <row r="164" spans="1:11" ht="12.7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</row>
    <row r="165" spans="1:11" ht="12.7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</row>
    <row r="166" spans="1:11" ht="12.7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</row>
    <row r="167" spans="1:11" ht="12.7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ht="12.7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1:11" ht="12.7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</row>
    <row r="170" spans="1:11" ht="12.7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ht="12.7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</row>
    <row r="172" spans="1:11" ht="12.7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</row>
    <row r="173" spans="1:11" ht="12.7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</row>
    <row r="174" spans="1:11" ht="12.7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ht="12.7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ht="12.7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1:11" ht="12.7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1" ht="12.7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1:11" ht="12.7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ht="12.7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1:11" ht="12.7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ht="12.7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1:11" ht="12.7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</row>
    <row r="184" spans="1:11" ht="12.7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1:11" ht="12.7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</row>
    <row r="186" spans="1:11" ht="12.7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</row>
    <row r="187" spans="1:11" ht="12.75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1:11" ht="12.75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</row>
    <row r="189" spans="1:11" ht="12.75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</row>
    <row r="190" spans="1:11" ht="12.75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1" ht="12.75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</row>
    <row r="192" spans="1:11" ht="12.75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1:11" ht="12.75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</row>
    <row r="194" spans="1:11" ht="12.75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</row>
    <row r="195" spans="1:11" ht="12.75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</row>
    <row r="196" spans="1:11" ht="12.7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</row>
    <row r="197" spans="1:11" ht="12.75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</row>
    <row r="198" spans="1:11" ht="12.75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</row>
    <row r="199" spans="1:11" ht="12.75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</row>
    <row r="200" spans="1:11" ht="12.75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</row>
    <row r="201" spans="1:11" ht="12.75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</row>
    <row r="202" spans="1:11" ht="12.75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</row>
    <row r="203" spans="1:11" ht="12.75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</row>
    <row r="204" spans="1:11" ht="12.75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</row>
    <row r="205" spans="1:11" ht="12.75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</row>
    <row r="206" spans="1:11" ht="12.75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</row>
    <row r="207" spans="1:11" ht="12.75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</row>
    <row r="208" spans="1:11" ht="12.75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</row>
    <row r="209" spans="1:11" ht="12.75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</row>
    <row r="210" spans="1:11" ht="12.7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</row>
    <row r="211" spans="1:11" ht="12.75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</row>
    <row r="212" spans="1:11" ht="12.75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</row>
    <row r="213" spans="1:11" ht="12.75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</row>
    <row r="214" spans="1:11" ht="12.75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1:11" ht="12.75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</row>
    <row r="216" spans="1:11" ht="12.75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</row>
    <row r="217" spans="1:11" ht="12.75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1:11" ht="12.75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1:11" ht="12.75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</row>
    <row r="220" spans="1:11" ht="12.75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</row>
    <row r="221" spans="1:11" ht="12.75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1:11" ht="12.7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1:11" ht="12.7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1:11" ht="12.7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1:11" ht="12.7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 ht="12.7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1:11" ht="12.7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1:11" ht="12.7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1:11" ht="12.7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12.7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1:11" ht="12.7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</row>
    <row r="232" spans="1:11" ht="12.7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1:11" ht="12.7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1:11" ht="12.7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1:11" ht="12.7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1:11" ht="12.7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12.7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1:11" ht="12.7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1:11" ht="12.7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1:11" ht="12.7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</row>
    <row r="241" spans="1:11" ht="12.7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1:11" ht="12.7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1:11" ht="12.7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</row>
    <row r="244" spans="1:11" ht="12.7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1:11" ht="12.7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</row>
    <row r="246" spans="1:11" ht="12.7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</row>
    <row r="247" spans="1:11" ht="12.7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</row>
    <row r="248" spans="1:11" ht="12.7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</row>
    <row r="249" spans="1:11" ht="12.7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1:11" ht="12.7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1:11" ht="12.7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</row>
    <row r="252" spans="1:11" ht="12.7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1:11" ht="12.7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1:11" ht="12.7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</row>
    <row r="255" spans="1:11" ht="12.7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1:11" ht="12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1:11" ht="12.7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1:11" ht="12.7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1:11" ht="12.7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</row>
    <row r="260" spans="1:11" ht="12.7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</row>
    <row r="261" spans="1:11" ht="12.7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</row>
    <row r="262" spans="1:11" ht="12.7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</row>
    <row r="263" spans="1:11" ht="12.7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</row>
    <row r="264" spans="1:11" ht="12.7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1:11" ht="12.7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</row>
    <row r="266" spans="1:11" ht="12.7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</row>
    <row r="267" spans="1:11" ht="12.7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</row>
    <row r="268" spans="1:11" ht="12.7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</row>
    <row r="269" spans="1:11" ht="12.7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</row>
    <row r="270" spans="1:11" ht="12.7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</row>
    <row r="271" spans="1:11" ht="12.7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</row>
    <row r="272" spans="1:11" ht="12.7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</row>
    <row r="273" spans="1:11" ht="12.7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</row>
    <row r="274" spans="1:11" ht="12.7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</row>
    <row r="275" spans="1:11" ht="12.7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</row>
    <row r="276" spans="1:11" ht="12.7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</row>
    <row r="277" spans="1:11" ht="12.7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</row>
    <row r="278" spans="1:11" ht="12.7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</row>
    <row r="279" spans="1:11" ht="12.7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</row>
    <row r="280" spans="1:11" ht="12.7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</row>
    <row r="281" spans="1:11" ht="12.7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</row>
    <row r="282" spans="1:11" ht="12.7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</row>
    <row r="283" spans="1:11" ht="12.7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</row>
    <row r="284" spans="1:11" ht="12.7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</row>
    <row r="285" spans="1:11" ht="12.7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</row>
    <row r="286" spans="1:11" ht="12.7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</row>
    <row r="287" spans="1:11" ht="12.7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</row>
    <row r="288" spans="1:11" ht="12.7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</row>
    <row r="289" spans="1:11" ht="12.7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</row>
    <row r="290" spans="1:11" ht="12.7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</row>
    <row r="291" spans="1:11" ht="12.7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</row>
    <row r="292" spans="1:11" ht="12.7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</row>
    <row r="293" spans="1:11" ht="12.7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</row>
    <row r="294" spans="1:11" ht="12.7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</row>
    <row r="295" spans="1:11" ht="12.7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</row>
    <row r="296" spans="1:11" ht="12.7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</row>
    <row r="297" spans="1:11" ht="12.7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</row>
    <row r="298" spans="1:11" ht="12.7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</row>
    <row r="299" spans="1:11" ht="12.7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</row>
    <row r="300" spans="1:11" ht="12.7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</row>
    <row r="301" spans="1:11" ht="12.7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</row>
    <row r="302" spans="1:11" ht="12.7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minichova</dc:creator>
  <cp:keywords/>
  <dc:description/>
  <cp:lastModifiedBy>Dechto</cp:lastModifiedBy>
  <cp:lastPrinted>2006-10-23T12:00:25Z</cp:lastPrinted>
  <dcterms:created xsi:type="dcterms:W3CDTF">2006-05-10T13:36:46Z</dcterms:created>
  <dcterms:modified xsi:type="dcterms:W3CDTF">2006-10-23T12:00:57Z</dcterms:modified>
  <cp:category/>
  <cp:version/>
  <cp:contentType/>
  <cp:contentStatus/>
</cp:coreProperties>
</file>