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Transfery" sheetId="1" r:id="rId1"/>
    <sheet name="Plnenie" sheetId="2" r:id="rId2"/>
    <sheet name="ZŠ" sheetId="3" r:id="rId3"/>
    <sheet name="FŠ" sheetId="4" r:id="rId4"/>
    <sheet name="Pl-obsad." sheetId="5" r:id="rId5"/>
    <sheet name="Pl-návšt." sheetId="6" r:id="rId6"/>
    <sheet name="Graf-návšt." sheetId="7" r:id="rId7"/>
    <sheet name="MĽP" sheetId="8" r:id="rId8"/>
    <sheet name="VO" sheetId="9" r:id="rId9"/>
    <sheet name="Graf-elektrika VO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<sst xmlns="http://schemas.openxmlformats.org/spreadsheetml/2006/main" count="465" uniqueCount="273">
  <si>
    <t>PRÍLOHY</t>
  </si>
  <si>
    <t>PREHĽAD SCHVÁLENÝCH A POSKYTNUTÝCH FINANČNÝCH PROSTRIEDKOV Z ROZPOČTU MESTA ZA OBDOBIE 1-6/2006</t>
  </si>
  <si>
    <t>Správa a prevádzka verejného osvetlenia a cestnej svetelnej signalizácie</t>
  </si>
  <si>
    <t>06.4.0.</t>
  </si>
  <si>
    <t>VEREJNÉ OSVETLENIE</t>
  </si>
  <si>
    <t>Schválený</t>
  </si>
  <si>
    <t>I. úprava</t>
  </si>
  <si>
    <t>II.úprava</t>
  </si>
  <si>
    <t>Poskytnuté</t>
  </si>
  <si>
    <t>%</t>
  </si>
  <si>
    <t>rozpočet</t>
  </si>
  <si>
    <t>rozpočtu</t>
  </si>
  <si>
    <t>prostriedky</t>
  </si>
  <si>
    <t>plnenie</t>
  </si>
  <si>
    <t>(v Sk)</t>
  </si>
  <si>
    <t>Výdavky spolu</t>
  </si>
  <si>
    <t>Transfer na elektrickú energiu VO a CSS</t>
  </si>
  <si>
    <t>Transfer na prevádzku VO a CSS</t>
  </si>
  <si>
    <t>Kapitálový transfer PO na investície</t>
  </si>
  <si>
    <t>Správa a prevádzka športovísk: zimný, futbalový štadión, plaváreň, mobilná ľadová plocha</t>
  </si>
  <si>
    <t>08.1.0.</t>
  </si>
  <si>
    <t>REKREAČNÉ S ŠPORTOVÉ SLUŽBY</t>
  </si>
  <si>
    <t>Nájomné za prenájom mobilnej ľadovej plochy</t>
  </si>
  <si>
    <t>Transfer na prevádzku ZŠ</t>
  </si>
  <si>
    <t>Transfer na prevádzku FŠ</t>
  </si>
  <si>
    <t>Transfer na rozvoj futbalu - UNIPA</t>
  </si>
  <si>
    <t>Transfer na prevádzku plavárne</t>
  </si>
  <si>
    <t>Správa a prevádzka parkovísk:</t>
  </si>
  <si>
    <t>01.1.1.6</t>
  </si>
  <si>
    <t>OBCE</t>
  </si>
  <si>
    <t>Transfery PO - dočasná dlažba na parkovisku na</t>
  </si>
  <si>
    <t>Rastislavovej ul. v Prievidzi</t>
  </si>
  <si>
    <t xml:space="preserve">          VYUŽITIE ĽADOVEJ PLOCHY NA TRÉNINGOVÚ A ZÁPASOVÚ ČINNOSŤ</t>
  </si>
  <si>
    <t>OD 1.1. DO 30.6.2006</t>
  </si>
  <si>
    <t>TRÉNINGOVÁ A ZÁPASOVÁ ČINNOSŤ</t>
  </si>
  <si>
    <t>Tréningová a zápasová činnosť</t>
  </si>
  <si>
    <t>Počet hodín</t>
  </si>
  <si>
    <t>% využitia</t>
  </si>
  <si>
    <t>MŠHK</t>
  </si>
  <si>
    <t>KOMERČNÁ ČINNOSŤ</t>
  </si>
  <si>
    <t>SPOLU</t>
  </si>
  <si>
    <t>z toho:</t>
  </si>
  <si>
    <t>TRÉNINGOVÁ A ZÁPASOVÁ ČINNOSŤ: MŠHK</t>
  </si>
  <si>
    <t>Kategória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</si>
  <si>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</si>
  <si>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</si>
  <si>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</si>
  <si>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</si>
  <si>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</si>
  <si>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</si>
  <si>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</si>
  <si>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</si>
  <si>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</si>
  <si>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</si>
  <si>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TRÉNINGOVÁ A ZÁPASOVÁ ČINNOSŤ: Komerčná činnosť</t>
  </si>
  <si>
    <t>Turnaje SZĽH</t>
  </si>
  <si>
    <t>Rekreační hráči okresu Prievidza</t>
  </si>
  <si>
    <t>Verejnosť (materské školy)</t>
  </si>
  <si>
    <t>Ľadová plocha bola poskytnutá materským školám bezplatne a turnaje SZĽH</t>
  </si>
  <si>
    <t>boli realizované taktiež bez odplaty, v súvislosti s poskytnutou dotáciou vo výške</t>
  </si>
  <si>
    <t>1,0 mil. Sk od SZĽH v r. 2005.</t>
  </si>
  <si>
    <t>Podľa zmluvy o postúpení dotácie poskytnutej zo štátneho rozpočtu zo dňa 15.8.2005</t>
  </si>
  <si>
    <t>uzatvorenej medzi Mestom Prievidza a SZĽH Bratislava sa Mesto zaviazalo, že v r. 2006</t>
  </si>
  <si>
    <t>poskytne bez finančnej náhrady účelové využitie zimného štadióna pre potreby štátnej</t>
  </si>
  <si>
    <t>športovej reprezentácie všetkých kategórií v rozsahu 50 hodín.</t>
  </si>
  <si>
    <t>VYUŽITIE FUTBALOVÝCH IHRÍSK NA TRÉNINGOVÚ A ZÁPASOVÚ ČINNOSŤ</t>
  </si>
  <si>
    <t>(v hodinách)</t>
  </si>
  <si>
    <t>Družstvo</t>
  </si>
  <si>
    <t>Hlavné</t>
  </si>
  <si>
    <t>Pomocné</t>
  </si>
  <si>
    <t>S.Chalupku</t>
  </si>
  <si>
    <t>Priemstav</t>
  </si>
  <si>
    <t>V.Lehôtka</t>
  </si>
  <si>
    <t>"A" muži</t>
  </si>
  <si>
    <t>"18"</t>
  </si>
  <si>
    <t xml:space="preserve">"16" </t>
  </si>
  <si>
    <t>90 roč. "A" žiaci</t>
  </si>
  <si>
    <t>91 roč. "B" žiaci</t>
  </si>
  <si>
    <t>92 roč. "A" žiaci</t>
  </si>
  <si>
    <t>93 roč. "B" žiaci</t>
  </si>
  <si>
    <t>92 roč. "C" žiaci</t>
  </si>
  <si>
    <t>94 roč. prípr.</t>
  </si>
  <si>
    <t>95 roč. prípr.</t>
  </si>
  <si>
    <t>96 roč. prípr.</t>
  </si>
  <si>
    <t>97+98 roč. prípr.</t>
  </si>
  <si>
    <t>CELKOM</t>
  </si>
  <si>
    <t>Tréningová činnosť:</t>
  </si>
  <si>
    <t>hod.</t>
  </si>
  <si>
    <t>Zápasová činnosť:</t>
  </si>
  <si>
    <t>PREHĽAD NÁKLADOV SÚVISIACICH S REALIZÁCIOU MOBILNEJ ĽADOVEJ PLOCHY</t>
  </si>
  <si>
    <t>NA NÁMESTÍ SLOBODY V PRIEVIDZI V SEZÓNE 2005/06</t>
  </si>
  <si>
    <t>NÁKLADY SÚVISIACE S MONTÁŽOU ĽADOVEJ PLOCHY (UVÁDZACIE NÁKLADY):</t>
  </si>
  <si>
    <t>Porad.</t>
  </si>
  <si>
    <t>Názov</t>
  </si>
  <si>
    <t>Suma v Sk</t>
  </si>
  <si>
    <t>číslo</t>
  </si>
  <si>
    <t>1.</t>
  </si>
  <si>
    <t>Montáž podložia mobilnej ľadovej plochy</t>
  </si>
  <si>
    <t>2.</t>
  </si>
  <si>
    <t>Dodávka a montáž mobilnej ľadovej plochy - technologická časť</t>
  </si>
  <si>
    <t>4.</t>
  </si>
  <si>
    <t>Odborná prehliadka a skúška el. zariadenia - el. prípojka</t>
  </si>
  <si>
    <t>7.</t>
  </si>
  <si>
    <t>Preprava strážneho objektu pre obsluhu ľadovej plochy</t>
  </si>
  <si>
    <t>Komentár:</t>
  </si>
  <si>
    <t>Dodávka podkladu zo štrkopiesku a kameniva s rozprestretím, vlhčením a zhutnením, dodávka drevenej konštrukcie pod</t>
  </si>
  <si>
    <t>chladiaci systém, elektromontáže: montáž stožiarov, kabeláže, stožiarovej rozvodnice, svietidiel, káblov, chráničiek na káble,</t>
  </si>
  <si>
    <t>úplné zriadenie a osadenie káblového priestupu a i.</t>
  </si>
  <si>
    <t>Dodávka a montáž mobilnej ľadovej plochy</t>
  </si>
  <si>
    <t xml:space="preserve">Dodávka technologického zariadenia (chladič, čerpadlá, zásobná a expanzná nádrž) a ostatného zariadenia (mantinely, </t>
  </si>
  <si>
    <t>armatúry, potrubia, izolácie, oceľové konštrukcie, nemrznúca kvapalina, elektroinštalácie).</t>
  </si>
  <si>
    <t>Odborná prehliadka a skúška el. zariadenia</t>
  </si>
  <si>
    <t>Správa, doprava a prevedené práce pri východiskovej odbornej prehliadke a odbornej skúške elektrického zariadenia (el. prípojky)</t>
  </si>
  <si>
    <t>Preprava strážneho objektu (drevená búdka) z areálu PTH, a.s. Prievidza na Námestie slobody v Prievidzi (použitie nákladného</t>
  </si>
  <si>
    <t>vozidla a žeriavu).</t>
  </si>
  <si>
    <t>NÁKLADY SÚVISIACE SO ZABEZPEČENÍM NEVYHNUTNEJ PREVÁDZKY MOBILNEJ ĽADOVEJ PLOCHY:</t>
  </si>
  <si>
    <t>Spotreba el. energie</t>
  </si>
  <si>
    <t>Obsluha ľadovej plochy</t>
  </si>
  <si>
    <t>3.</t>
  </si>
  <si>
    <t>Poistenie</t>
  </si>
  <si>
    <t>Drobný nákup</t>
  </si>
  <si>
    <t>Spotreba el. energie podľa vyúčtovaní od SEZ, a.s. za obdobie 1.11.2004-31.3.2005</t>
  </si>
  <si>
    <t>- obsluhu ľadovej plochy zabezpečuje 6 osôb, hodiná mzda = 37,40 + 0,08 % úrazové poistenie</t>
  </si>
  <si>
    <t>- výroba ľadu, polievanie, upratovanie, usporiadateľská činnosť, stráženie</t>
  </si>
  <si>
    <t>- po uzavretí ľadovej plochy boli na stráženie využívané len 2 osoby</t>
  </si>
  <si>
    <t>Služby</t>
  </si>
  <si>
    <t>Odvoz snehu nachádzajúceho sa okolo ľadovej plochy.</t>
  </si>
  <si>
    <t>NÁKLADY SÚVISIACE S DEMONTÁŽOU A USKLADNENÍM MOBILNEJ ĽADOVEJ PLOCHY:</t>
  </si>
  <si>
    <t>Demontáž a uskladnenie ľadovej plochy</t>
  </si>
  <si>
    <t>Zrušenie podkladu a jeho uskladnenie na skládku</t>
  </si>
  <si>
    <t>Demontáž a uskladnenie komplexného technologického zariadenia, sady mantinelov a ich súčastí, balíky polystyrénu,</t>
  </si>
  <si>
    <t>trubky pod ľadovú plochu, ochrana pre technológiu, stĺpiky, branka, potrubie, fólie, pätky, trubky, plechy, sudy a i.</t>
  </si>
  <si>
    <t xml:space="preserve">Demontáž drevenej konštrukcie pod chladiaci systém, zakrytie a uskladnenie, zrušenie podkladu zo štrkopiesku s uložením </t>
  </si>
  <si>
    <t>na skládku,nakladanie štrku a snehu, doprava, demontáž elektrozariadení.</t>
  </si>
  <si>
    <t>Nakládka a následná preprava strážneho objektu</t>
  </si>
  <si>
    <t>Preprava strážneho objektu (drevená búdka) od mobilnej ľadovej plochy na Námestí slobody do areálu PTH, a.s. Prievidza</t>
  </si>
  <si>
    <t>(použitie nákladného vozidla a žeriavu)</t>
  </si>
  <si>
    <t>REKAPITULÁCIA NÁKLADOV</t>
  </si>
  <si>
    <t>Náklady na zabezpečenie nevyhnutnej prevádzky</t>
  </si>
  <si>
    <t>Sk</t>
  </si>
  <si>
    <t>Náklady súvisiace s montážou, demontážou a uskladnením plochy</t>
  </si>
  <si>
    <t>v tom:</t>
  </si>
  <si>
    <t>- náklady súvisiace s montážou ľadovej plochy</t>
  </si>
  <si>
    <t>- náklady súvisiace s demontážou a uskladnením ľadovej plochy</t>
  </si>
  <si>
    <t>CELKOM NÁKLADY</t>
  </si>
  <si>
    <t>PREHĽAD ČERPANIA POSKYTNUTÝCH TRANSFEROV A PLATIEB ZA OBDOBIE 1-6/2006</t>
  </si>
  <si>
    <t>Verejné osvetlenie - elektrická energia VO a CSS</t>
  </si>
  <si>
    <t>Názov položky</t>
  </si>
  <si>
    <t>Čerpanie</t>
  </si>
  <si>
    <t>1-6/2006</t>
  </si>
  <si>
    <t>ČERPANIE</t>
  </si>
  <si>
    <t xml:space="preserve">Zálohové platby na el. energiu VO a CSS </t>
  </si>
  <si>
    <t>Vyúčtovanie el. energie VO a CSS</t>
  </si>
  <si>
    <t>TRANSFER</t>
  </si>
  <si>
    <t>Transfer na el. energiu VO a CSS</t>
  </si>
  <si>
    <t>ROZDIEL</t>
  </si>
  <si>
    <t>Verejné osvetlenie - správa a prevádzka VO a CSS</t>
  </si>
  <si>
    <t>Spotreba materiálu</t>
  </si>
  <si>
    <t>Pohonné hmoty</t>
  </si>
  <si>
    <t>Opravy a udržovanie</t>
  </si>
  <si>
    <t>Ostatné služby</t>
  </si>
  <si>
    <t>Mzdy a odvody</t>
  </si>
  <si>
    <t>Stravné + sociálny fond</t>
  </si>
  <si>
    <t>Ostatné dane a poplatky, penále</t>
  </si>
  <si>
    <t>Poplatky za vedenie účtov</t>
  </si>
  <si>
    <t>Transfer na správu a prevádzku VO a CSS</t>
  </si>
  <si>
    <t>Verejné osvetlenie - kapitálový transfer na rekonštrukciu a modernizáciu VO</t>
  </si>
  <si>
    <t>Predĺženie siete VO na Ul. Na karasiny</t>
  </si>
  <si>
    <t>Predĺženie siete VO Sadová ulica</t>
  </si>
  <si>
    <t>Vybudovanie nového VO na Ul. Na stráňach</t>
  </si>
  <si>
    <t>Kapitálový transfer na modernizáciu a rekonštr. VO</t>
  </si>
  <si>
    <t>Zimný štadión</t>
  </si>
  <si>
    <t>Spotreba elektrickej energie</t>
  </si>
  <si>
    <t>Spotreba plynu</t>
  </si>
  <si>
    <t>Spotreba vodné-stočné a zrážková voda</t>
  </si>
  <si>
    <t>Spotreba tepla a TÚV</t>
  </si>
  <si>
    <t>NÁJOMNÉ</t>
  </si>
  <si>
    <t>Prenájom nebytových priestorov MšHK Prievidza</t>
  </si>
  <si>
    <t>Futbalový štadión</t>
  </si>
  <si>
    <t>Prenájom nebytových priestorov HFK Prievidza</t>
  </si>
  <si>
    <t>Plaváreň</t>
  </si>
  <si>
    <t>Skutočnosť</t>
  </si>
  <si>
    <t>1-6/2005</t>
  </si>
  <si>
    <t>Predaný tovar</t>
  </si>
  <si>
    <t>PRÍJMY Z ČINNOSTI</t>
  </si>
  <si>
    <t>Príjmy z činnosti</t>
  </si>
  <si>
    <t>Odplata za zabezpečenie správy a prevádzky plavárne</t>
  </si>
  <si>
    <t>Športoviská - kapitálový transfer na rekonštrukciu a modernizáciu ZŠ a FŠ</t>
  </si>
  <si>
    <t>Rekonštrukcia šatní - východná strana ZŠ</t>
  </si>
  <si>
    <t>Výmena núdzového osvetlenia ZŠ</t>
  </si>
  <si>
    <t>Monitorovací systém ZŠ</t>
  </si>
  <si>
    <t>Rekonštrukcia kúrenia FŠ</t>
  </si>
  <si>
    <t>Kapitálový transfer na modernizáciu a rekonštr. ZŠ a FŠ</t>
  </si>
  <si>
    <t>REKAPITULÁCIA ČERPANIA POSKYTNUTÝCH TRANSFEROV  A PLATIEB ZA OBDOBIE 1-6/2006</t>
  </si>
  <si>
    <t>Poskyt.fin.prostr.</t>
  </si>
  <si>
    <t>Rozdiel</t>
  </si>
  <si>
    <t>za 1-6/06</t>
  </si>
  <si>
    <t>za 1-6/2006</t>
  </si>
  <si>
    <t>Kapitálový tranfer na rekonštrukciu a modernizáciu VO</t>
  </si>
  <si>
    <t>Prenájom nebytových priestorov od MšHK Prievidza</t>
  </si>
  <si>
    <t>Prenájom nebytových priestorov od HFK Prievidza</t>
  </si>
  <si>
    <t>Transfer na podporu činnosti HFK Prievidza</t>
  </si>
  <si>
    <t>Nájomné za prenájom ľadovej plochy</t>
  </si>
  <si>
    <t>Dotácia na realizáciu položenia dočasnej dlažby na parkov.</t>
  </si>
  <si>
    <t>PREHĽAD NÁVŠTEVNOSTI NA PLAVÁRNI ZA OBD. 1-6/2006</t>
  </si>
  <si>
    <t>Obdobie</t>
  </si>
  <si>
    <t>NÁVŠTEVNÍCI</t>
  </si>
  <si>
    <t>Deti</t>
  </si>
  <si>
    <t>Dospelí</t>
  </si>
  <si>
    <t>ZŤP</t>
  </si>
  <si>
    <t>Dôchodcovia</t>
  </si>
  <si>
    <t>Darcovia</t>
  </si>
  <si>
    <t>Žiaci</t>
  </si>
  <si>
    <t>Iní náštevníci</t>
  </si>
  <si>
    <t>návštevníkov</t>
  </si>
  <si>
    <t>nad 65 r.</t>
  </si>
  <si>
    <t>krvi</t>
  </si>
  <si>
    <t>Január</t>
  </si>
  <si>
    <t>Február</t>
  </si>
  <si>
    <t>Marec</t>
  </si>
  <si>
    <t>Apríl</t>
  </si>
  <si>
    <t>Máj</t>
  </si>
  <si>
    <t>Jún</t>
  </si>
  <si>
    <t>PRIEMERNÉ HODNOTY</t>
  </si>
  <si>
    <t>Priemerná denná</t>
  </si>
  <si>
    <t>Priemer.počet</t>
  </si>
  <si>
    <t>tržba v Sk</t>
  </si>
  <si>
    <t>platiacich návšt.</t>
  </si>
  <si>
    <t>január</t>
  </si>
  <si>
    <t>február</t>
  </si>
  <si>
    <t>marec</t>
  </si>
  <si>
    <t>apríl</t>
  </si>
  <si>
    <t>máj</t>
  </si>
  <si>
    <t>jún</t>
  </si>
  <si>
    <t>Spotreba elektrickej energie za obd. 1-6/2006</t>
  </si>
  <si>
    <t>VO v kWh</t>
  </si>
  <si>
    <t>CSS v kWh</t>
  </si>
  <si>
    <t>SPOLU v kWh</t>
  </si>
  <si>
    <t>Júl</t>
  </si>
  <si>
    <t>August</t>
  </si>
  <si>
    <t>September</t>
  </si>
  <si>
    <t>Október</t>
  </si>
  <si>
    <t>November</t>
  </si>
  <si>
    <t>December</t>
  </si>
  <si>
    <t>Spolu 1-6/06</t>
  </si>
  <si>
    <t>Sadzby platné v r. 2006:</t>
  </si>
  <si>
    <t>C4 Sadzba pre verejné pouličné osvetlenie - silová energia</t>
  </si>
  <si>
    <t>Sk/1kWh</t>
  </si>
  <si>
    <t>Distribučný poplatok za 1 kWh</t>
  </si>
  <si>
    <t>Sk/1 kWh</t>
  </si>
  <si>
    <t>Fixná mesačná platba</t>
  </si>
  <si>
    <t>Sk/mesiac/elektromer</t>
  </si>
  <si>
    <t>C2 Sadzba pre OM so stredne vysokou spotrebou (CSS)</t>
  </si>
  <si>
    <t>Porovnanie spotreby el. energie VO a CSS</t>
  </si>
  <si>
    <t>Rok</t>
  </si>
  <si>
    <t>Porovnanie spotreby el. energie VO a CSS za I. polrok 2001-2006</t>
  </si>
  <si>
    <t>VO v Sk</t>
  </si>
  <si>
    <t>OBSADENIE PLAVÁRNE ZA OBD. 1-6/2006</t>
  </si>
  <si>
    <t>OBSADENIE PLAVÁRNE PODĽA POČTU HODÍN</t>
  </si>
  <si>
    <t>Obsadenie</t>
  </si>
  <si>
    <t>POČET HODÍN</t>
  </si>
  <si>
    <t>Plavecký klub</t>
  </si>
  <si>
    <t>ŠT plávanie</t>
  </si>
  <si>
    <t>ZŠ Dobšinského</t>
  </si>
  <si>
    <t>ZŠ Šafárika</t>
  </si>
  <si>
    <t>ZŠ Mariánska</t>
  </si>
  <si>
    <t>ZŠ Malonecpalská</t>
  </si>
  <si>
    <t>ZŠ Energetikov</t>
  </si>
  <si>
    <t>ZŠ Rastislavova</t>
  </si>
  <si>
    <t>I. ZŠ</t>
  </si>
  <si>
    <t>III. ZŠ</t>
  </si>
  <si>
    <t>MŠ - predplavecký výcvik</t>
  </si>
  <si>
    <t>Verejnosť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</si>
</sst>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</numFmts>
  <fonts count="21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u val="single"/>
      <sz val="11"/>
      <name val="Arial CE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29" xfId="0" applyBorder="1" applyAlignment="1">
      <alignment/>
    </xf>
    <xf numFmtId="0" fontId="9" fillId="0" borderId="11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4" fontId="1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10" xfId="0" applyNumberFormat="1" applyBorder="1" applyAlignment="1" quotePrefix="1">
      <alignment horizontal="center"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20" xfId="0" applyNumberForma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2" fillId="0" borderId="32" xfId="0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14" fontId="0" fillId="0" borderId="7" xfId="0" applyNumberFormat="1" applyBorder="1" applyAlignment="1" quotePrefix="1">
      <alignment horizontal="center"/>
    </xf>
    <xf numFmtId="4" fontId="0" fillId="0" borderId="1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16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17" xfId="0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5" fontId="0" fillId="0" borderId="18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39" xfId="0" applyBorder="1" applyAlignment="1">
      <alignment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 horizontal="right"/>
    </xf>
    <xf numFmtId="164" fontId="12" fillId="0" borderId="32" xfId="0" applyNumberFormat="1" applyFont="1" applyBorder="1" applyAlignment="1">
      <alignment horizontal="right"/>
    </xf>
    <xf numFmtId="165" fontId="12" fillId="0" borderId="18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3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6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25" xfId="0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9" fillId="0" borderId="5" xfId="0" applyNumberFormat="1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9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Prehľad návštevnosti na plavárni za obd. 1-6/2006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'[1]Pl.-návšt.'!$A$34:$A$39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'[1]Pl.-návšt.'!$I$8:$I$13</c:f>
              <c:numCache>
                <c:ptCount val="6"/>
                <c:pt idx="0">
                  <c:v>6842</c:v>
                </c:pt>
                <c:pt idx="1">
                  <c:v>6329</c:v>
                </c:pt>
                <c:pt idx="2">
                  <c:v>6929</c:v>
                </c:pt>
                <c:pt idx="3">
                  <c:v>5853</c:v>
                </c:pt>
                <c:pt idx="4">
                  <c:v>5747</c:v>
                </c:pt>
                <c:pt idx="5">
                  <c:v>5457</c:v>
                </c:pt>
              </c:numCache>
            </c:numRef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 návštevníkov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Porovnanie spotreby el. energie VO a CSS v kWh za I. polrok  2001-2006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05"/>
          <c:w val="0.80425"/>
          <c:h val="0.80525"/>
        </c:manualLayout>
      </c:layout>
      <c:lineChart>
        <c:grouping val="stacked"/>
        <c:varyColors val="0"/>
        <c:ser>
          <c:idx val="0"/>
          <c:order val="0"/>
          <c:tx>
            <c:v>El. energia VO a CSS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'[2]sumár2006'!$B$45:$B$50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'[2]sumár2006'!$E$45:$E$50</c:f>
              <c:numCache>
                <c:ptCount val="6"/>
                <c:pt idx="0">
                  <c:v>1069157</c:v>
                </c:pt>
                <c:pt idx="1">
                  <c:v>1003834</c:v>
                </c:pt>
                <c:pt idx="2">
                  <c:v>1023224</c:v>
                </c:pt>
                <c:pt idx="3">
                  <c:v>953813</c:v>
                </c:pt>
                <c:pt idx="4">
                  <c:v>936722</c:v>
                </c:pt>
                <c:pt idx="5">
                  <c:v>933102</c:v>
                </c:pt>
              </c:numCache>
            </c:numRef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Spotreba el. energie v 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  <c:majorUnit val="50000"/>
      </c:valAx>
      <c:spPr>
        <a:solidFill>
          <a:srgbClr val="99CC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34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34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echto1\Local%20Settings\Temporary%20Internet%20Files\Content.IE5\OTYZSPA3\Polrok%2003-4-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ng.%20So&#328;a%20Tencerov&#225;\My%20Documents\VO\elektrinaVO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Pl.-návšt."/>
      <sheetName val="MĽP"/>
      <sheetName val="N+V06"/>
      <sheetName val="N+V05"/>
      <sheetName val="N+V04"/>
      <sheetName val="Plnenie"/>
      <sheetName val="Transfery"/>
      <sheetName val="N+V"/>
      <sheetName val="FŠ"/>
      <sheetName val="Verej.korcul."/>
      <sheetName val="ZŠ"/>
    </sheetNames>
    <sheetDataSet>
      <sheetData sheetId="1">
        <row r="8">
          <cell r="I8">
            <v>6842</v>
          </cell>
        </row>
        <row r="9">
          <cell r="I9">
            <v>6329</v>
          </cell>
        </row>
        <row r="10">
          <cell r="I10">
            <v>6929</v>
          </cell>
        </row>
        <row r="11">
          <cell r="I11">
            <v>5853</v>
          </cell>
        </row>
        <row r="12">
          <cell r="I12">
            <v>5747</v>
          </cell>
        </row>
        <row r="13">
          <cell r="I13">
            <v>5457</v>
          </cell>
        </row>
        <row r="34">
          <cell r="A34" t="str">
            <v>január</v>
          </cell>
        </row>
        <row r="35">
          <cell r="A35" t="str">
            <v>február</v>
          </cell>
        </row>
        <row r="36">
          <cell r="A36" t="str">
            <v>marec</v>
          </cell>
        </row>
        <row r="37">
          <cell r="A37" t="str">
            <v>apríl</v>
          </cell>
        </row>
        <row r="38">
          <cell r="A38" t="str">
            <v>máj</v>
          </cell>
        </row>
        <row r="39">
          <cell r="A39" t="str">
            <v>jún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ár2004"/>
      <sheetName val="Odber.miesta"/>
      <sheetName val="Prepočet"/>
      <sheetName val="Graf3"/>
      <sheetName val="Graf1"/>
      <sheetName val="sumár2005"/>
      <sheetName val="sumár2006"/>
      <sheetName val="2006"/>
      <sheetName val="2005"/>
      <sheetName val="2004"/>
      <sheetName val="2001"/>
      <sheetName val="2002"/>
      <sheetName val="sumár2002"/>
      <sheetName val="2003"/>
      <sheetName val="sumár2003"/>
    </sheetNames>
    <sheetDataSet>
      <sheetData sheetId="6">
        <row r="45">
          <cell r="B45">
            <v>2001</v>
          </cell>
          <cell r="E45">
            <v>1069157</v>
          </cell>
        </row>
        <row r="46">
          <cell r="B46">
            <v>2002</v>
          </cell>
          <cell r="E46">
            <v>1003834</v>
          </cell>
        </row>
        <row r="47">
          <cell r="B47">
            <v>2003</v>
          </cell>
          <cell r="E47">
            <v>1023224</v>
          </cell>
        </row>
        <row r="48">
          <cell r="B48">
            <v>2004</v>
          </cell>
          <cell r="E48">
            <v>953813</v>
          </cell>
        </row>
        <row r="49">
          <cell r="B49">
            <v>2005</v>
          </cell>
          <cell r="E49">
            <v>936722</v>
          </cell>
        </row>
        <row r="50">
          <cell r="B50">
            <v>2006</v>
          </cell>
          <cell r="E50">
            <v>933102</v>
          </cell>
        </row>
      </sheetData>
      <sheetData sheetId="7">
        <row r="94">
          <cell r="E94">
            <v>208860</v>
          </cell>
          <cell r="K94">
            <v>166917</v>
          </cell>
          <cell r="Q94">
            <v>158141</v>
          </cell>
        </row>
        <row r="107">
          <cell r="E107">
            <v>1973</v>
          </cell>
          <cell r="K107">
            <v>1765</v>
          </cell>
          <cell r="Q107">
            <v>1846</v>
          </cell>
        </row>
        <row r="203">
          <cell r="E203">
            <v>119563</v>
          </cell>
          <cell r="Q203">
            <v>268204</v>
          </cell>
        </row>
        <row r="216">
          <cell r="E216">
            <v>1692</v>
          </cell>
          <cell r="Q216">
            <v>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2" max="2" width="45.7109375" style="0" customWidth="1"/>
    <col min="3" max="7" width="12.8515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6" spans="1:7" ht="12.75">
      <c r="A6" s="3" t="s">
        <v>2</v>
      </c>
      <c r="B6" s="3"/>
      <c r="C6" s="3"/>
      <c r="D6" s="3"/>
      <c r="E6" s="3"/>
      <c r="F6" s="3"/>
      <c r="G6" s="3"/>
    </row>
    <row r="7" ht="13.5" thickBot="1">
      <c r="G7" s="4"/>
    </row>
    <row r="8" spans="1:7" ht="12.75">
      <c r="A8" s="5" t="s">
        <v>3</v>
      </c>
      <c r="B8" s="6" t="s">
        <v>4</v>
      </c>
      <c r="C8" s="7" t="s">
        <v>5</v>
      </c>
      <c r="D8" s="7" t="s">
        <v>6</v>
      </c>
      <c r="E8" s="8" t="s">
        <v>7</v>
      </c>
      <c r="F8" s="9" t="s">
        <v>8</v>
      </c>
      <c r="G8" s="10" t="s">
        <v>9</v>
      </c>
    </row>
    <row r="9" spans="1:7" ht="12.75">
      <c r="A9" s="11"/>
      <c r="B9" s="12"/>
      <c r="C9" s="13" t="s">
        <v>10</v>
      </c>
      <c r="D9" s="13" t="s">
        <v>11</v>
      </c>
      <c r="E9" s="14" t="s">
        <v>11</v>
      </c>
      <c r="F9" s="15" t="s">
        <v>12</v>
      </c>
      <c r="G9" s="16" t="s">
        <v>13</v>
      </c>
    </row>
    <row r="10" spans="1:7" ht="13.5" thickBot="1">
      <c r="A10" s="17"/>
      <c r="B10" s="18"/>
      <c r="C10" s="19" t="s">
        <v>14</v>
      </c>
      <c r="D10" s="19" t="s">
        <v>14</v>
      </c>
      <c r="E10" s="20" t="s">
        <v>14</v>
      </c>
      <c r="F10" s="21" t="s">
        <v>14</v>
      </c>
      <c r="G10" s="22"/>
    </row>
    <row r="11" spans="1:7" ht="12.75">
      <c r="A11" s="11"/>
      <c r="B11" s="12"/>
      <c r="C11" s="12"/>
      <c r="D11" s="12"/>
      <c r="E11" s="23"/>
      <c r="F11" s="24"/>
      <c r="G11" s="25"/>
    </row>
    <row r="12" spans="1:7" ht="15">
      <c r="A12" s="26"/>
      <c r="B12" s="27" t="s">
        <v>15</v>
      </c>
      <c r="C12" s="28">
        <f>SUM(C14+C16+C18)</f>
        <v>14469000</v>
      </c>
      <c r="D12" s="28">
        <f>SUM(D14+D16+D18)</f>
        <v>20344000</v>
      </c>
      <c r="E12" s="29">
        <f>SUM(E14+E16+E18)</f>
        <v>31844000</v>
      </c>
      <c r="F12" s="30">
        <f>SUM(F14+F16+F18)</f>
        <v>6584496</v>
      </c>
      <c r="G12" s="31">
        <f>F12/E12*100</f>
        <v>20.677352091445798</v>
      </c>
    </row>
    <row r="13" spans="1:7" ht="12.75">
      <c r="A13" s="11"/>
      <c r="B13" s="12"/>
      <c r="C13" s="12"/>
      <c r="D13" s="12"/>
      <c r="E13" s="23"/>
      <c r="F13" s="24"/>
      <c r="G13" s="32"/>
    </row>
    <row r="14" spans="1:7" ht="12.75">
      <c r="A14" s="33">
        <v>644002</v>
      </c>
      <c r="B14" s="34" t="s">
        <v>16</v>
      </c>
      <c r="C14" s="35">
        <v>8000000</v>
      </c>
      <c r="D14" s="35">
        <v>8000000</v>
      </c>
      <c r="E14" s="36">
        <v>8000000</v>
      </c>
      <c r="F14" s="37">
        <v>3999996</v>
      </c>
      <c r="G14" s="38">
        <f>SUM(F14/E14)*100</f>
        <v>49.99995</v>
      </c>
    </row>
    <row r="15" spans="1:7" ht="12.75">
      <c r="A15" s="33"/>
      <c r="B15" s="34"/>
      <c r="C15" s="35"/>
      <c r="D15" s="35"/>
      <c r="E15" s="36"/>
      <c r="F15" s="37"/>
      <c r="G15" s="38"/>
    </row>
    <row r="16" spans="1:7" ht="12.75">
      <c r="A16" s="33">
        <v>644002</v>
      </c>
      <c r="B16" s="34" t="s">
        <v>17</v>
      </c>
      <c r="C16" s="35">
        <v>5169000</v>
      </c>
      <c r="D16" s="35">
        <v>5169000</v>
      </c>
      <c r="E16" s="36">
        <v>5169000</v>
      </c>
      <c r="F16" s="37">
        <v>2584500</v>
      </c>
      <c r="G16" s="38">
        <f>SUM(F16/E16)*100</f>
        <v>50</v>
      </c>
    </row>
    <row r="17" spans="1:7" ht="12.75">
      <c r="A17" s="33"/>
      <c r="B17" s="34"/>
      <c r="C17" s="35"/>
      <c r="D17" s="35"/>
      <c r="E17" s="36"/>
      <c r="F17" s="37"/>
      <c r="G17" s="38"/>
    </row>
    <row r="18" spans="1:7" ht="12.75">
      <c r="A18" s="33">
        <v>723002</v>
      </c>
      <c r="B18" s="34" t="s">
        <v>18</v>
      </c>
      <c r="C18" s="35">
        <v>1300000</v>
      </c>
      <c r="D18" s="35">
        <v>7175000</v>
      </c>
      <c r="E18" s="36">
        <v>18675000</v>
      </c>
      <c r="F18" s="37">
        <v>0</v>
      </c>
      <c r="G18" s="38">
        <f>SUM(F18/E18)*100</f>
        <v>0</v>
      </c>
    </row>
    <row r="19" spans="1:7" ht="13.5" thickBot="1">
      <c r="A19" s="39"/>
      <c r="B19" s="40"/>
      <c r="C19" s="41"/>
      <c r="D19" s="41"/>
      <c r="E19" s="42"/>
      <c r="F19" s="43"/>
      <c r="G19" s="44"/>
    </row>
    <row r="20" spans="3:7" ht="12.75">
      <c r="C20" s="45"/>
      <c r="D20" s="45"/>
      <c r="E20" s="45"/>
      <c r="F20" s="45"/>
      <c r="G20" s="45"/>
    </row>
    <row r="21" spans="3:7" ht="12.75">
      <c r="C21" s="45"/>
      <c r="D21" s="45"/>
      <c r="E21" s="45"/>
      <c r="F21" s="45"/>
      <c r="G21" s="45"/>
    </row>
    <row r="22" spans="1:7" ht="12.75">
      <c r="A22" s="3" t="s">
        <v>19</v>
      </c>
      <c r="B22" s="3"/>
      <c r="C22" s="3"/>
      <c r="D22" s="3"/>
      <c r="E22" s="3"/>
      <c r="F22" s="3"/>
      <c r="G22" s="3"/>
    </row>
    <row r="23" ht="13.5" thickBot="1"/>
    <row r="24" spans="1:7" ht="12.75">
      <c r="A24" s="5" t="s">
        <v>20</v>
      </c>
      <c r="B24" s="6" t="s">
        <v>21</v>
      </c>
      <c r="C24" s="7" t="s">
        <v>5</v>
      </c>
      <c r="D24" s="7" t="s">
        <v>6</v>
      </c>
      <c r="E24" s="8" t="s">
        <v>7</v>
      </c>
      <c r="F24" s="9" t="s">
        <v>8</v>
      </c>
      <c r="G24" s="10" t="s">
        <v>9</v>
      </c>
    </row>
    <row r="25" spans="1:7" ht="12.75">
      <c r="A25" s="11"/>
      <c r="B25" s="12"/>
      <c r="C25" s="13" t="s">
        <v>10</v>
      </c>
      <c r="D25" s="13" t="s">
        <v>11</v>
      </c>
      <c r="E25" s="14" t="s">
        <v>11</v>
      </c>
      <c r="F25" s="15" t="s">
        <v>12</v>
      </c>
      <c r="G25" s="16" t="s">
        <v>13</v>
      </c>
    </row>
    <row r="26" spans="1:7" ht="13.5" thickBot="1">
      <c r="A26" s="17"/>
      <c r="B26" s="18"/>
      <c r="C26" s="19" t="s">
        <v>14</v>
      </c>
      <c r="D26" s="19" t="s">
        <v>14</v>
      </c>
      <c r="E26" s="20" t="s">
        <v>14</v>
      </c>
      <c r="F26" s="21" t="s">
        <v>14</v>
      </c>
      <c r="G26" s="22"/>
    </row>
    <row r="27" spans="1:7" ht="12.75">
      <c r="A27" s="11"/>
      <c r="B27" s="12"/>
      <c r="C27" s="12"/>
      <c r="D27" s="12"/>
      <c r="E27" s="23"/>
      <c r="F27" s="24"/>
      <c r="G27" s="25"/>
    </row>
    <row r="28" spans="1:7" ht="15">
      <c r="A28" s="26"/>
      <c r="B28" s="27" t="s">
        <v>15</v>
      </c>
      <c r="C28" s="28">
        <f>SUM(C30+C32+C33+C35+C37+C39)</f>
        <v>17276000</v>
      </c>
      <c r="D28" s="28">
        <f>SUM(D30+D32+D33+D35+D37+D39)</f>
        <v>22667000</v>
      </c>
      <c r="E28" s="29">
        <f>SUM(E30+E32+E33+E35+E37+E39)</f>
        <v>24214000</v>
      </c>
      <c r="F28" s="30">
        <f>SUM(F30+F32+F33+F35+F37+F39)</f>
        <v>12642995</v>
      </c>
      <c r="G28" s="31">
        <f>F28/E28*100</f>
        <v>52.213574791442966</v>
      </c>
    </row>
    <row r="29" spans="1:7" ht="12.75">
      <c r="A29" s="11"/>
      <c r="B29" s="12"/>
      <c r="C29" s="12"/>
      <c r="D29" s="12"/>
      <c r="E29" s="23"/>
      <c r="F29" s="24"/>
      <c r="G29" s="32"/>
    </row>
    <row r="30" spans="1:7" ht="12.75">
      <c r="A30" s="11">
        <v>636001</v>
      </c>
      <c r="B30" s="12" t="s">
        <v>22</v>
      </c>
      <c r="C30" s="46">
        <v>500000</v>
      </c>
      <c r="D30" s="46">
        <v>500000</v>
      </c>
      <c r="E30" s="46">
        <v>500000</v>
      </c>
      <c r="F30" s="47">
        <v>500000</v>
      </c>
      <c r="G30" s="38">
        <f>SUM(F30/E30*100)</f>
        <v>100</v>
      </c>
    </row>
    <row r="31" spans="1:7" ht="12.75">
      <c r="A31" s="11"/>
      <c r="B31" s="12"/>
      <c r="C31" s="12"/>
      <c r="D31" s="12"/>
      <c r="E31" s="23"/>
      <c r="F31" s="24"/>
      <c r="G31" s="32"/>
    </row>
    <row r="32" spans="1:7" ht="12.75">
      <c r="A32" s="33">
        <v>642002</v>
      </c>
      <c r="B32" s="34" t="s">
        <v>23</v>
      </c>
      <c r="C32" s="35">
        <v>6468000</v>
      </c>
      <c r="D32" s="35">
        <v>6643000</v>
      </c>
      <c r="E32" s="36">
        <v>7696000</v>
      </c>
      <c r="F32" s="37">
        <v>3581748</v>
      </c>
      <c r="G32" s="38">
        <f>SUM(F32/E32*100)</f>
        <v>46.54038461538462</v>
      </c>
    </row>
    <row r="33" spans="1:7" ht="12.75">
      <c r="A33" s="33"/>
      <c r="B33" s="34" t="s">
        <v>24</v>
      </c>
      <c r="C33" s="35">
        <v>4520000</v>
      </c>
      <c r="D33" s="35">
        <v>4642000</v>
      </c>
      <c r="E33" s="36">
        <v>5136000</v>
      </c>
      <c r="F33" s="37">
        <v>2373249</v>
      </c>
      <c r="G33" s="38">
        <f>SUM(F33/E33*100)</f>
        <v>46.2081191588785</v>
      </c>
    </row>
    <row r="34" spans="1:7" ht="12.75">
      <c r="A34" s="33"/>
      <c r="B34" s="34"/>
      <c r="C34" s="35"/>
      <c r="D34" s="35"/>
      <c r="E34" s="36"/>
      <c r="F34" s="37"/>
      <c r="G34" s="38"/>
    </row>
    <row r="35" spans="1:7" ht="12.75">
      <c r="A35" s="33">
        <v>642002</v>
      </c>
      <c r="B35" s="34" t="s">
        <v>25</v>
      </c>
      <c r="C35" s="35">
        <v>0</v>
      </c>
      <c r="D35" s="35">
        <v>2400000</v>
      </c>
      <c r="E35" s="36">
        <v>2400000</v>
      </c>
      <c r="F35" s="37">
        <v>600000</v>
      </c>
      <c r="G35" s="38">
        <f>SUM(F35/E35*100)</f>
        <v>25</v>
      </c>
    </row>
    <row r="36" spans="1:7" ht="12.75">
      <c r="A36" s="33"/>
      <c r="B36" s="34"/>
      <c r="C36" s="35"/>
      <c r="D36" s="35"/>
      <c r="E36" s="36"/>
      <c r="F36" s="37"/>
      <c r="G36" s="38"/>
    </row>
    <row r="37" spans="1:7" ht="12.75">
      <c r="A37" s="33">
        <v>644001</v>
      </c>
      <c r="B37" s="34" t="s">
        <v>26</v>
      </c>
      <c r="C37" s="35">
        <v>5788000</v>
      </c>
      <c r="D37" s="35">
        <v>5788000</v>
      </c>
      <c r="E37" s="36">
        <v>5788000</v>
      </c>
      <c r="F37" s="37">
        <v>2893998</v>
      </c>
      <c r="G37" s="38">
        <f>SUM(F37/E37*100)</f>
        <v>49.99996544574983</v>
      </c>
    </row>
    <row r="38" spans="1:7" ht="12.75">
      <c r="A38" s="33"/>
      <c r="B38" s="34"/>
      <c r="C38" s="35"/>
      <c r="D38" s="35"/>
      <c r="E38" s="36"/>
      <c r="F38" s="37"/>
      <c r="G38" s="38"/>
    </row>
    <row r="39" spans="1:7" ht="12.75">
      <c r="A39" s="33">
        <v>723001</v>
      </c>
      <c r="B39" s="34" t="s">
        <v>18</v>
      </c>
      <c r="C39" s="35">
        <v>0</v>
      </c>
      <c r="D39" s="35">
        <v>2694000</v>
      </c>
      <c r="E39" s="36">
        <v>2694000</v>
      </c>
      <c r="F39" s="37">
        <v>2694000</v>
      </c>
      <c r="G39" s="38">
        <f>SUM(F39/E39*100)</f>
        <v>100</v>
      </c>
    </row>
    <row r="40" spans="1:7" ht="13.5" thickBot="1">
      <c r="A40" s="39"/>
      <c r="B40" s="40"/>
      <c r="C40" s="41"/>
      <c r="D40" s="41"/>
      <c r="E40" s="42"/>
      <c r="F40" s="43"/>
      <c r="G40" s="44"/>
    </row>
    <row r="43" spans="1:7" ht="12.75">
      <c r="A43" s="48" t="s">
        <v>27</v>
      </c>
      <c r="B43" s="48"/>
      <c r="C43" s="48"/>
      <c r="D43" s="48"/>
      <c r="E43" s="48"/>
      <c r="F43" s="48"/>
      <c r="G43" s="48"/>
    </row>
    <row r="44" ht="13.5" thickBot="1"/>
    <row r="45" spans="1:7" ht="12.75">
      <c r="A45" s="5" t="s">
        <v>28</v>
      </c>
      <c r="B45" s="6" t="s">
        <v>29</v>
      </c>
      <c r="C45" s="7" t="s">
        <v>5</v>
      </c>
      <c r="D45" s="7" t="s">
        <v>6</v>
      </c>
      <c r="E45" s="8" t="s">
        <v>7</v>
      </c>
      <c r="F45" s="9" t="s">
        <v>8</v>
      </c>
      <c r="G45" s="10" t="s">
        <v>9</v>
      </c>
    </row>
    <row r="46" spans="1:7" ht="12.75">
      <c r="A46" s="11"/>
      <c r="B46" s="12"/>
      <c r="C46" s="13" t="s">
        <v>10</v>
      </c>
      <c r="D46" s="13" t="s">
        <v>11</v>
      </c>
      <c r="E46" s="14" t="s">
        <v>11</v>
      </c>
      <c r="F46" s="15" t="s">
        <v>12</v>
      </c>
      <c r="G46" s="16" t="s">
        <v>13</v>
      </c>
    </row>
    <row r="47" spans="1:7" ht="13.5" thickBot="1">
      <c r="A47" s="17"/>
      <c r="B47" s="18"/>
      <c r="C47" s="19" t="s">
        <v>14</v>
      </c>
      <c r="D47" s="19" t="s">
        <v>14</v>
      </c>
      <c r="E47" s="20" t="s">
        <v>14</v>
      </c>
      <c r="F47" s="21" t="s">
        <v>14</v>
      </c>
      <c r="G47" s="22"/>
    </row>
    <row r="48" spans="1:7" ht="12.75">
      <c r="A48" s="11"/>
      <c r="B48" s="12"/>
      <c r="C48" s="12"/>
      <c r="D48" s="12"/>
      <c r="E48" s="23"/>
      <c r="F48" s="24"/>
      <c r="G48" s="25"/>
    </row>
    <row r="49" spans="1:7" ht="15">
      <c r="A49" s="26"/>
      <c r="B49" s="27" t="s">
        <v>15</v>
      </c>
      <c r="C49" s="28">
        <f>SUM(C51+C53+C56)</f>
        <v>0</v>
      </c>
      <c r="D49" s="28">
        <f>SUM(D51+D53+D56)</f>
        <v>0</v>
      </c>
      <c r="E49" s="28">
        <f>SUM(E51+E53+E54+E56+E58)</f>
        <v>1934000</v>
      </c>
      <c r="F49" s="30">
        <f>SUM(F51+F53+F56)</f>
        <v>0</v>
      </c>
      <c r="G49" s="31">
        <f>F49/E49*100</f>
        <v>0</v>
      </c>
    </row>
    <row r="50" spans="1:7" ht="12.75">
      <c r="A50" s="11"/>
      <c r="B50" s="12"/>
      <c r="C50" s="12"/>
      <c r="D50" s="12"/>
      <c r="E50" s="23"/>
      <c r="F50" s="24"/>
      <c r="G50" s="32"/>
    </row>
    <row r="51" spans="1:7" ht="12.75">
      <c r="A51" s="11">
        <v>723001</v>
      </c>
      <c r="B51" s="12" t="s">
        <v>30</v>
      </c>
      <c r="C51" s="46">
        <v>0</v>
      </c>
      <c r="D51" s="46">
        <v>0</v>
      </c>
      <c r="E51" s="46">
        <v>1934000</v>
      </c>
      <c r="F51" s="47">
        <v>0</v>
      </c>
      <c r="G51" s="38">
        <f>SUM(F51/E51*100)</f>
        <v>0</v>
      </c>
    </row>
    <row r="52" spans="1:7" ht="13.5" thickBot="1">
      <c r="A52" s="17"/>
      <c r="B52" s="18" t="s">
        <v>31</v>
      </c>
      <c r="C52" s="18"/>
      <c r="D52" s="18"/>
      <c r="E52" s="49"/>
      <c r="F52" s="50"/>
      <c r="G52" s="51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15" sqref="N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7"/>
  <sheetViews>
    <sheetView zoomScale="75" zoomScaleNormal="75" workbookViewId="0" topLeftCell="A133">
      <selection activeCell="F13" sqref="F13"/>
    </sheetView>
  </sheetViews>
  <sheetFormatPr defaultColWidth="9.140625" defaultRowHeight="12.75"/>
  <cols>
    <col min="1" max="1" width="50.57421875" style="0" customWidth="1"/>
    <col min="2" max="2" width="15.7109375" style="0" customWidth="1"/>
    <col min="3" max="3" width="15.8515625" style="0" customWidth="1"/>
    <col min="4" max="4" width="15.7109375" style="0" customWidth="1"/>
    <col min="6" max="6" width="21.7109375" style="0" customWidth="1"/>
  </cols>
  <sheetData>
    <row r="2" s="2" customFormat="1" ht="15">
      <c r="A2" s="2" t="s">
        <v>145</v>
      </c>
    </row>
    <row r="3" s="2" customFormat="1" ht="15"/>
    <row r="5" s="108" customFormat="1" ht="15">
      <c r="A5" s="108" t="s">
        <v>146</v>
      </c>
    </row>
    <row r="6" ht="13.5" thickBot="1">
      <c r="B6" s="4" t="s">
        <v>14</v>
      </c>
    </row>
    <row r="7" spans="1:2" ht="12.75">
      <c r="A7" s="5" t="s">
        <v>147</v>
      </c>
      <c r="B7" s="10" t="s">
        <v>148</v>
      </c>
    </row>
    <row r="8" spans="1:2" ht="13.5" thickBot="1">
      <c r="A8" s="11"/>
      <c r="B8" s="109" t="s">
        <v>149</v>
      </c>
    </row>
    <row r="9" spans="1:2" ht="15.75" thickBot="1">
      <c r="A9" s="110" t="s">
        <v>150</v>
      </c>
      <c r="B9" s="111">
        <f>SUM(B11:B12)</f>
        <v>4158007.5</v>
      </c>
    </row>
    <row r="10" spans="1:2" ht="12.75">
      <c r="A10" s="11"/>
      <c r="B10" s="32"/>
    </row>
    <row r="11" spans="1:2" ht="12.75">
      <c r="A11" s="11" t="s">
        <v>151</v>
      </c>
      <c r="B11" s="32">
        <v>4128050</v>
      </c>
    </row>
    <row r="12" spans="1:2" ht="12.75">
      <c r="A12" s="11" t="s">
        <v>152</v>
      </c>
      <c r="B12" s="32">
        <v>29957.5</v>
      </c>
    </row>
    <row r="13" spans="1:2" ht="13.5" thickBot="1">
      <c r="A13" s="11"/>
      <c r="B13" s="32"/>
    </row>
    <row r="14" spans="1:2" s="2" customFormat="1" ht="15.75" thickBot="1">
      <c r="A14" s="110" t="s">
        <v>153</v>
      </c>
      <c r="B14" s="111">
        <f>SUM(B16:B16)</f>
        <v>3999996</v>
      </c>
    </row>
    <row r="15" spans="1:2" ht="12.75">
      <c r="A15" s="11"/>
      <c r="B15" s="32"/>
    </row>
    <row r="16" spans="1:2" ht="12.75">
      <c r="A16" s="11" t="s">
        <v>154</v>
      </c>
      <c r="B16" s="32">
        <v>3999996</v>
      </c>
    </row>
    <row r="17" spans="1:2" ht="13.5" thickBot="1">
      <c r="A17" s="11"/>
      <c r="B17" s="32"/>
    </row>
    <row r="18" spans="1:2" s="114" customFormat="1" ht="12.75">
      <c r="A18" s="112"/>
      <c r="B18" s="113"/>
    </row>
    <row r="19" spans="1:2" s="2" customFormat="1" ht="15.75" thickBot="1">
      <c r="A19" s="115" t="s">
        <v>155</v>
      </c>
      <c r="B19" s="63">
        <f>B14-B9</f>
        <v>-158011.5</v>
      </c>
    </row>
    <row r="22" s="108" customFormat="1" ht="15">
      <c r="A22" s="108" t="s">
        <v>156</v>
      </c>
    </row>
    <row r="23" ht="13.5" thickBot="1">
      <c r="B23" s="4" t="s">
        <v>14</v>
      </c>
    </row>
    <row r="24" spans="1:2" ht="12.75">
      <c r="A24" s="5" t="s">
        <v>147</v>
      </c>
      <c r="B24" s="10" t="s">
        <v>148</v>
      </c>
    </row>
    <row r="25" spans="1:2" ht="13.5" thickBot="1">
      <c r="A25" s="11"/>
      <c r="B25" s="109" t="s">
        <v>149</v>
      </c>
    </row>
    <row r="26" spans="1:2" ht="15.75" thickBot="1">
      <c r="A26" s="110" t="s">
        <v>150</v>
      </c>
      <c r="B26" s="111">
        <f>SUM(B28:B36)</f>
        <v>2944784</v>
      </c>
    </row>
    <row r="27" spans="1:2" ht="12.75">
      <c r="A27" s="11"/>
      <c r="B27" s="32"/>
    </row>
    <row r="28" spans="1:2" ht="12.75">
      <c r="A28" s="11" t="s">
        <v>157</v>
      </c>
      <c r="B28" s="32">
        <v>476332</v>
      </c>
    </row>
    <row r="29" spans="1:2" ht="12.75">
      <c r="A29" s="11" t="s">
        <v>158</v>
      </c>
      <c r="B29" s="32">
        <v>176441.5</v>
      </c>
    </row>
    <row r="30" spans="1:2" ht="12.75">
      <c r="A30" s="11" t="s">
        <v>159</v>
      </c>
      <c r="B30" s="32">
        <v>85854</v>
      </c>
    </row>
    <row r="31" spans="1:2" ht="12.75">
      <c r="A31" s="11" t="s">
        <v>160</v>
      </c>
      <c r="B31" s="32">
        <v>1013899</v>
      </c>
    </row>
    <row r="32" spans="1:2" ht="12.75">
      <c r="A32" s="11" t="s">
        <v>161</v>
      </c>
      <c r="B32" s="32">
        <v>1023457</v>
      </c>
    </row>
    <row r="33" spans="1:2" ht="12.75">
      <c r="A33" s="11" t="s">
        <v>162</v>
      </c>
      <c r="B33" s="32">
        <v>44472.5</v>
      </c>
    </row>
    <row r="34" spans="1:2" ht="12.75">
      <c r="A34" s="11" t="s">
        <v>163</v>
      </c>
      <c r="B34" s="32">
        <v>34954</v>
      </c>
    </row>
    <row r="35" spans="1:2" ht="12.75">
      <c r="A35" s="11" t="s">
        <v>119</v>
      </c>
      <c r="B35" s="32">
        <v>84386</v>
      </c>
    </row>
    <row r="36" spans="1:2" ht="12.75">
      <c r="A36" s="11" t="s">
        <v>164</v>
      </c>
      <c r="B36" s="32">
        <v>4988</v>
      </c>
    </row>
    <row r="37" spans="1:2" ht="13.5" thickBot="1">
      <c r="A37" s="11"/>
      <c r="B37" s="32"/>
    </row>
    <row r="38" spans="1:2" ht="15.75" thickBot="1">
      <c r="A38" s="110" t="s">
        <v>153</v>
      </c>
      <c r="B38" s="111">
        <f>SUM(B40:B40)</f>
        <v>2584500</v>
      </c>
    </row>
    <row r="39" spans="1:2" ht="12.75">
      <c r="A39" s="11"/>
      <c r="B39" s="32"/>
    </row>
    <row r="40" spans="1:2" ht="12.75">
      <c r="A40" s="11" t="s">
        <v>165</v>
      </c>
      <c r="B40" s="32">
        <v>2584500</v>
      </c>
    </row>
    <row r="41" spans="1:2" ht="13.5" thickBot="1">
      <c r="A41" s="11"/>
      <c r="B41" s="32"/>
    </row>
    <row r="42" spans="1:2" ht="12.75">
      <c r="A42" s="5"/>
      <c r="B42" s="90"/>
    </row>
    <row r="43" spans="1:2" s="2" customFormat="1" ht="15.75" thickBot="1">
      <c r="A43" s="115" t="s">
        <v>155</v>
      </c>
      <c r="B43" s="63">
        <f>B38-B26</f>
        <v>-360284</v>
      </c>
    </row>
    <row r="46" s="108" customFormat="1" ht="15">
      <c r="A46" s="108" t="s">
        <v>166</v>
      </c>
    </row>
    <row r="47" ht="13.5" thickBot="1">
      <c r="B47" s="4" t="s">
        <v>14</v>
      </c>
    </row>
    <row r="48" spans="1:2" ht="12.75">
      <c r="A48" s="5" t="s">
        <v>147</v>
      </c>
      <c r="B48" s="10" t="s">
        <v>148</v>
      </c>
    </row>
    <row r="49" spans="1:2" ht="13.5" thickBot="1">
      <c r="A49" s="11"/>
      <c r="B49" s="109" t="s">
        <v>149</v>
      </c>
    </row>
    <row r="50" spans="1:2" ht="15.75" thickBot="1">
      <c r="A50" s="110" t="s">
        <v>150</v>
      </c>
      <c r="B50" s="111">
        <f>SUM(B52:B54)</f>
        <v>1842867</v>
      </c>
    </row>
    <row r="51" spans="1:2" ht="12.75">
      <c r="A51" s="11"/>
      <c r="B51" s="25"/>
    </row>
    <row r="52" spans="1:2" ht="12.75">
      <c r="A52" s="11" t="s">
        <v>167</v>
      </c>
      <c r="B52" s="32">
        <v>712517</v>
      </c>
    </row>
    <row r="53" spans="1:2" ht="12.75">
      <c r="A53" s="57" t="s">
        <v>168</v>
      </c>
      <c r="B53" s="32">
        <v>1121150</v>
      </c>
    </row>
    <row r="54" spans="1:2" ht="12.75">
      <c r="A54" s="57" t="s">
        <v>169</v>
      </c>
      <c r="B54" s="32">
        <v>9200</v>
      </c>
    </row>
    <row r="55" spans="1:2" ht="13.5" thickBot="1">
      <c r="A55" s="11"/>
      <c r="B55" s="25"/>
    </row>
    <row r="56" spans="1:2" s="2" customFormat="1" ht="15.75" thickBot="1">
      <c r="A56" s="110" t="s">
        <v>153</v>
      </c>
      <c r="B56" s="111">
        <f>SUM(B58:B59)</f>
        <v>0</v>
      </c>
    </row>
    <row r="57" spans="1:2" ht="12.75">
      <c r="A57" s="11"/>
      <c r="B57" s="32"/>
    </row>
    <row r="58" spans="1:2" ht="12.75">
      <c r="A58" s="11" t="s">
        <v>170</v>
      </c>
      <c r="B58" s="32">
        <v>0</v>
      </c>
    </row>
    <row r="59" spans="1:2" ht="13.5" thickBot="1">
      <c r="A59" s="11"/>
      <c r="B59" s="25"/>
    </row>
    <row r="60" spans="1:2" ht="12.75">
      <c r="A60" s="5"/>
      <c r="B60" s="58"/>
    </row>
    <row r="61" spans="1:2" s="2" customFormat="1" ht="15.75" thickBot="1">
      <c r="A61" s="115" t="s">
        <v>155</v>
      </c>
      <c r="B61" s="63">
        <f>B56-B50</f>
        <v>-1842867</v>
      </c>
    </row>
    <row r="62" spans="1:2" s="2" customFormat="1" ht="15">
      <c r="A62" s="116"/>
      <c r="B62" s="117"/>
    </row>
    <row r="64" s="108" customFormat="1" ht="15">
      <c r="A64" s="108" t="s">
        <v>171</v>
      </c>
    </row>
    <row r="65" ht="13.5" thickBot="1">
      <c r="B65" s="4" t="s">
        <v>14</v>
      </c>
    </row>
    <row r="66" spans="1:4" ht="12.75">
      <c r="A66" s="54" t="s">
        <v>147</v>
      </c>
      <c r="B66" s="64" t="s">
        <v>148</v>
      </c>
      <c r="C66" s="118"/>
      <c r="D66" s="119"/>
    </row>
    <row r="67" spans="1:4" ht="13.5" thickBot="1">
      <c r="A67" s="57"/>
      <c r="B67" s="120" t="s">
        <v>149</v>
      </c>
      <c r="C67" s="121"/>
      <c r="D67" s="119"/>
    </row>
    <row r="68" spans="1:4" ht="15.75" thickBot="1">
      <c r="A68" s="122" t="s">
        <v>150</v>
      </c>
      <c r="B68" s="123">
        <f>SUM(B70:B82)</f>
        <v>4133937.5</v>
      </c>
      <c r="C68" s="124"/>
      <c r="D68" s="125"/>
    </row>
    <row r="69" spans="1:4" ht="12.75">
      <c r="A69" s="57"/>
      <c r="B69" s="126"/>
      <c r="C69" s="127"/>
      <c r="D69" s="128"/>
    </row>
    <row r="70" spans="1:4" ht="12.75">
      <c r="A70" s="57" t="s">
        <v>157</v>
      </c>
      <c r="B70" s="67">
        <v>311331</v>
      </c>
      <c r="C70" s="59"/>
      <c r="D70" s="128"/>
    </row>
    <row r="71" spans="1:4" ht="12.75">
      <c r="A71" s="57" t="s">
        <v>158</v>
      </c>
      <c r="B71" s="67">
        <v>71045</v>
      </c>
      <c r="C71" s="59"/>
      <c r="D71" s="128"/>
    </row>
    <row r="72" spans="1:4" ht="12.75">
      <c r="A72" s="57" t="s">
        <v>172</v>
      </c>
      <c r="B72" s="67">
        <v>586914</v>
      </c>
      <c r="C72" s="59"/>
      <c r="D72" s="128"/>
    </row>
    <row r="73" spans="1:4" ht="12.75">
      <c r="A73" s="57" t="s">
        <v>173</v>
      </c>
      <c r="B73" s="67">
        <v>-19578</v>
      </c>
      <c r="C73" s="59"/>
      <c r="D73" s="128"/>
    </row>
    <row r="74" spans="1:4" ht="12.75">
      <c r="A74" s="57" t="s">
        <v>174</v>
      </c>
      <c r="B74" s="67">
        <v>184571</v>
      </c>
      <c r="C74" s="59"/>
      <c r="D74" s="128"/>
    </row>
    <row r="75" spans="1:4" ht="12.75">
      <c r="A75" s="57" t="s">
        <v>175</v>
      </c>
      <c r="B75" s="67">
        <v>952712</v>
      </c>
      <c r="C75" s="59"/>
      <c r="D75" s="128"/>
    </row>
    <row r="76" spans="1:4" ht="12.75">
      <c r="A76" s="57" t="s">
        <v>159</v>
      </c>
      <c r="B76" s="67">
        <v>9743</v>
      </c>
      <c r="C76" s="59"/>
      <c r="D76" s="128"/>
    </row>
    <row r="77" spans="1:4" ht="12.75">
      <c r="A77" s="57" t="s">
        <v>160</v>
      </c>
      <c r="B77" s="67">
        <v>511207.5</v>
      </c>
      <c r="C77" s="59"/>
      <c r="D77" s="128"/>
    </row>
    <row r="78" spans="1:4" ht="12.75">
      <c r="A78" s="57" t="s">
        <v>161</v>
      </c>
      <c r="B78" s="67">
        <v>1369797</v>
      </c>
      <c r="C78" s="59"/>
      <c r="D78" s="128"/>
    </row>
    <row r="79" spans="1:4" ht="12.75">
      <c r="A79" s="57" t="s">
        <v>162</v>
      </c>
      <c r="B79" s="67">
        <v>64473</v>
      </c>
      <c r="C79" s="59"/>
      <c r="D79" s="128"/>
    </row>
    <row r="80" spans="1:4" ht="12.75">
      <c r="A80" s="57" t="s">
        <v>163</v>
      </c>
      <c r="B80" s="67">
        <v>6809</v>
      </c>
      <c r="C80" s="59"/>
      <c r="D80" s="128"/>
    </row>
    <row r="81" spans="1:4" ht="12.75">
      <c r="A81" s="57" t="s">
        <v>119</v>
      </c>
      <c r="B81" s="67">
        <v>79925</v>
      </c>
      <c r="C81" s="59"/>
      <c r="D81" s="128"/>
    </row>
    <row r="82" spans="1:4" ht="12.75">
      <c r="A82" s="57" t="s">
        <v>164</v>
      </c>
      <c r="B82" s="67">
        <v>4988</v>
      </c>
      <c r="C82" s="59"/>
      <c r="D82" s="128"/>
    </row>
    <row r="83" spans="1:4" ht="13.5" thickBot="1">
      <c r="A83" s="57"/>
      <c r="B83" s="66"/>
      <c r="C83" s="59"/>
      <c r="D83" s="72"/>
    </row>
    <row r="84" spans="1:4" ht="15.75" thickBot="1">
      <c r="A84" s="122" t="s">
        <v>176</v>
      </c>
      <c r="B84" s="123">
        <f>SUM(B86:B86)</f>
        <v>3581748</v>
      </c>
      <c r="C84" s="124"/>
      <c r="D84" s="125"/>
    </row>
    <row r="85" spans="1:4" ht="12.75">
      <c r="A85" s="57"/>
      <c r="B85" s="66"/>
      <c r="C85" s="59"/>
      <c r="D85" s="72"/>
    </row>
    <row r="86" spans="1:4" ht="12.75">
      <c r="A86" s="57" t="s">
        <v>177</v>
      </c>
      <c r="B86" s="67">
        <v>3581748</v>
      </c>
      <c r="C86" s="59"/>
      <c r="D86" s="128"/>
    </row>
    <row r="87" spans="1:4" ht="13.5" thickBot="1">
      <c r="A87" s="57"/>
      <c r="B87" s="67"/>
      <c r="C87" s="59"/>
      <c r="D87" s="72"/>
    </row>
    <row r="88" spans="1:4" ht="12.75">
      <c r="A88" s="54"/>
      <c r="B88" s="129"/>
      <c r="C88" s="59"/>
      <c r="D88" s="72"/>
    </row>
    <row r="89" spans="1:4" s="2" customFormat="1" ht="15.75" thickBot="1">
      <c r="A89" s="61" t="s">
        <v>155</v>
      </c>
      <c r="B89" s="69">
        <f>B84-B68</f>
        <v>-552189.5</v>
      </c>
      <c r="C89" s="124"/>
      <c r="D89" s="117"/>
    </row>
    <row r="90" ht="12.75">
      <c r="C90" s="95"/>
    </row>
    <row r="91" ht="12.75">
      <c r="B91" s="95"/>
    </row>
    <row r="92" s="108" customFormat="1" ht="15">
      <c r="A92" s="108" t="s">
        <v>178</v>
      </c>
    </row>
    <row r="93" ht="13.5" thickBot="1">
      <c r="B93" s="4" t="s">
        <v>14</v>
      </c>
    </row>
    <row r="94" spans="1:4" ht="12.75">
      <c r="A94" s="54" t="s">
        <v>147</v>
      </c>
      <c r="B94" s="64" t="s">
        <v>148</v>
      </c>
      <c r="C94" s="118"/>
      <c r="D94" s="119"/>
    </row>
    <row r="95" spans="1:4" ht="13.5" thickBot="1">
      <c r="A95" s="57"/>
      <c r="B95" s="120" t="s">
        <v>149</v>
      </c>
      <c r="C95" s="121"/>
      <c r="D95" s="119"/>
    </row>
    <row r="96" spans="1:4" ht="15.75" thickBot="1">
      <c r="A96" s="122" t="s">
        <v>150</v>
      </c>
      <c r="B96" s="123">
        <f>SUM(B98:B110)</f>
        <v>2581592</v>
      </c>
      <c r="C96" s="124"/>
      <c r="D96" s="125"/>
    </row>
    <row r="97" spans="1:4" ht="12.75">
      <c r="A97" s="57"/>
      <c r="B97" s="126"/>
      <c r="C97" s="127"/>
      <c r="D97" s="128"/>
    </row>
    <row r="98" spans="1:4" ht="12.75">
      <c r="A98" s="57" t="s">
        <v>157</v>
      </c>
      <c r="B98" s="67">
        <v>171589</v>
      </c>
      <c r="C98" s="59"/>
      <c r="D98" s="128"/>
    </row>
    <row r="99" spans="1:4" ht="12.75">
      <c r="A99" s="57" t="s">
        <v>158</v>
      </c>
      <c r="B99" s="67">
        <v>32075</v>
      </c>
      <c r="C99" s="59"/>
      <c r="D99" s="128"/>
    </row>
    <row r="100" spans="1:4" ht="12.75">
      <c r="A100" s="57" t="s">
        <v>172</v>
      </c>
      <c r="B100" s="67">
        <v>73128</v>
      </c>
      <c r="C100" s="59"/>
      <c r="D100" s="128"/>
    </row>
    <row r="101" spans="1:4" ht="12.75">
      <c r="A101" s="57" t="s">
        <v>173</v>
      </c>
      <c r="B101" s="67">
        <v>42599</v>
      </c>
      <c r="C101" s="59"/>
      <c r="D101" s="128"/>
    </row>
    <row r="102" spans="1:4" ht="12.75">
      <c r="A102" s="57" t="s">
        <v>174</v>
      </c>
      <c r="B102" s="67">
        <v>52672</v>
      </c>
      <c r="C102" s="59"/>
      <c r="D102" s="128"/>
    </row>
    <row r="103" spans="1:4" ht="12.75">
      <c r="A103" s="57" t="s">
        <v>175</v>
      </c>
      <c r="B103" s="67">
        <v>314725</v>
      </c>
      <c r="C103" s="59"/>
      <c r="D103" s="128"/>
    </row>
    <row r="104" spans="1:4" ht="12.75">
      <c r="A104" s="57" t="s">
        <v>159</v>
      </c>
      <c r="B104" s="67">
        <v>4619</v>
      </c>
      <c r="C104" s="59"/>
      <c r="D104" s="128"/>
    </row>
    <row r="105" spans="1:4" ht="12.75">
      <c r="A105" s="57" t="s">
        <v>160</v>
      </c>
      <c r="B105" s="67">
        <v>516818</v>
      </c>
      <c r="C105" s="59"/>
      <c r="D105" s="128"/>
    </row>
    <row r="106" spans="1:4" ht="12.75">
      <c r="A106" s="57" t="s">
        <v>161</v>
      </c>
      <c r="B106" s="67">
        <v>1275732</v>
      </c>
      <c r="C106" s="59"/>
      <c r="D106" s="128"/>
    </row>
    <row r="107" spans="1:4" ht="12.75">
      <c r="A107" s="57" t="s">
        <v>162</v>
      </c>
      <c r="B107" s="67">
        <v>58067</v>
      </c>
      <c r="C107" s="59"/>
      <c r="D107" s="128"/>
    </row>
    <row r="108" spans="1:4" ht="12.75">
      <c r="A108" s="57" t="s">
        <v>163</v>
      </c>
      <c r="B108" s="67">
        <v>5609</v>
      </c>
      <c r="C108" s="59"/>
      <c r="D108" s="128"/>
    </row>
    <row r="109" spans="1:4" ht="12.75">
      <c r="A109" s="57" t="s">
        <v>119</v>
      </c>
      <c r="B109" s="67">
        <v>28971</v>
      </c>
      <c r="C109" s="59"/>
      <c r="D109" s="128"/>
    </row>
    <row r="110" spans="1:4" ht="12.75">
      <c r="A110" s="57" t="s">
        <v>164</v>
      </c>
      <c r="B110" s="67">
        <v>4988</v>
      </c>
      <c r="C110" s="59"/>
      <c r="D110" s="128"/>
    </row>
    <row r="111" spans="1:4" ht="13.5" thickBot="1">
      <c r="A111" s="57"/>
      <c r="B111" s="66"/>
      <c r="C111" s="59"/>
      <c r="D111" s="72"/>
    </row>
    <row r="112" spans="1:4" ht="15.75" thickBot="1">
      <c r="A112" s="122" t="s">
        <v>176</v>
      </c>
      <c r="B112" s="123">
        <f>SUM(B114:B114)</f>
        <v>2373249</v>
      </c>
      <c r="C112" s="124"/>
      <c r="D112" s="125"/>
    </row>
    <row r="113" spans="1:4" ht="12.75">
      <c r="A113" s="57"/>
      <c r="B113" s="66"/>
      <c r="C113" s="59"/>
      <c r="D113" s="72"/>
    </row>
    <row r="114" spans="1:4" ht="12.75">
      <c r="A114" s="57" t="s">
        <v>179</v>
      </c>
      <c r="B114" s="67">
        <v>2373249</v>
      </c>
      <c r="C114" s="59"/>
      <c r="D114" s="128"/>
    </row>
    <row r="115" spans="1:4" ht="13.5" thickBot="1">
      <c r="A115" s="57"/>
      <c r="B115" s="67"/>
      <c r="C115" s="59"/>
      <c r="D115" s="72"/>
    </row>
    <row r="116" spans="1:4" ht="12.75">
      <c r="A116" s="54"/>
      <c r="B116" s="129"/>
      <c r="C116" s="59"/>
      <c r="D116" s="72"/>
    </row>
    <row r="117" spans="1:4" s="2" customFormat="1" ht="15.75" thickBot="1">
      <c r="A117" s="61" t="s">
        <v>155</v>
      </c>
      <c r="B117" s="69">
        <f>B112-B96</f>
        <v>-208343</v>
      </c>
      <c r="C117" s="124"/>
      <c r="D117" s="117"/>
    </row>
    <row r="118" ht="12.75">
      <c r="B118" s="95"/>
    </row>
    <row r="120" spans="1:2" ht="15">
      <c r="A120" s="108" t="s">
        <v>180</v>
      </c>
      <c r="B120" s="108"/>
    </row>
    <row r="121" ht="13.5" thickBot="1">
      <c r="B121" s="4" t="s">
        <v>14</v>
      </c>
    </row>
    <row r="122" spans="1:2" ht="12.75">
      <c r="A122" s="5" t="s">
        <v>147</v>
      </c>
      <c r="B122" s="10" t="s">
        <v>181</v>
      </c>
    </row>
    <row r="123" spans="1:2" ht="13.5" thickBot="1">
      <c r="A123" s="11"/>
      <c r="B123" s="109" t="s">
        <v>182</v>
      </c>
    </row>
    <row r="124" spans="1:2" ht="15.75" thickBot="1">
      <c r="A124" s="110" t="s">
        <v>150</v>
      </c>
      <c r="B124" s="111">
        <f>SUM(B126:B136)</f>
        <v>2674078.5</v>
      </c>
    </row>
    <row r="125" spans="1:2" ht="12.75">
      <c r="A125" s="11"/>
      <c r="B125" s="32"/>
    </row>
    <row r="126" spans="1:2" ht="12.75">
      <c r="A126" s="11" t="s">
        <v>157</v>
      </c>
      <c r="B126" s="32">
        <v>274049</v>
      </c>
    </row>
    <row r="127" spans="1:2" ht="12.75">
      <c r="A127" s="11" t="s">
        <v>172</v>
      </c>
      <c r="B127" s="32">
        <v>24429.5</v>
      </c>
    </row>
    <row r="128" spans="1:2" ht="12.75">
      <c r="A128" s="11" t="s">
        <v>175</v>
      </c>
      <c r="B128" s="32">
        <v>908093</v>
      </c>
    </row>
    <row r="129" spans="1:2" ht="12.75">
      <c r="A129" s="11" t="s">
        <v>174</v>
      </c>
      <c r="B129" s="32">
        <v>106802.5</v>
      </c>
    </row>
    <row r="130" spans="1:2" ht="12.75">
      <c r="A130" s="11" t="s">
        <v>183</v>
      </c>
      <c r="B130" s="32">
        <v>11424</v>
      </c>
    </row>
    <row r="131" spans="1:2" ht="12.75">
      <c r="A131" s="11" t="s">
        <v>160</v>
      </c>
      <c r="B131" s="32">
        <v>377595</v>
      </c>
    </row>
    <row r="132" spans="1:2" ht="12.75">
      <c r="A132" s="11" t="s">
        <v>161</v>
      </c>
      <c r="B132" s="32">
        <v>887027</v>
      </c>
    </row>
    <row r="133" spans="1:2" ht="12.75">
      <c r="A133" s="11" t="s">
        <v>162</v>
      </c>
      <c r="B133" s="32">
        <v>53652.5</v>
      </c>
    </row>
    <row r="134" spans="1:2" ht="12.75">
      <c r="A134" s="11" t="s">
        <v>163</v>
      </c>
      <c r="B134" s="32">
        <v>5420</v>
      </c>
    </row>
    <row r="135" spans="1:2" ht="12.75">
      <c r="A135" s="11" t="s">
        <v>119</v>
      </c>
      <c r="B135" s="32">
        <v>20598</v>
      </c>
    </row>
    <row r="136" spans="1:2" ht="12.75">
      <c r="A136" s="11" t="s">
        <v>164</v>
      </c>
      <c r="B136" s="32">
        <v>4988</v>
      </c>
    </row>
    <row r="137" spans="1:2" ht="13.5" thickBot="1">
      <c r="A137" s="11"/>
      <c r="B137" s="32"/>
    </row>
    <row r="138" spans="1:2" ht="15.75" thickBot="1">
      <c r="A138" s="110" t="s">
        <v>184</v>
      </c>
      <c r="B138" s="111">
        <f>SUM(B140:B140)</f>
        <v>547042</v>
      </c>
    </row>
    <row r="139" spans="1:2" ht="12.75">
      <c r="A139" s="11"/>
      <c r="B139" s="32"/>
    </row>
    <row r="140" spans="1:2" ht="12.75">
      <c r="A140" s="11" t="s">
        <v>185</v>
      </c>
      <c r="B140" s="32">
        <v>547042</v>
      </c>
    </row>
    <row r="141" spans="1:2" ht="13.5" thickBot="1">
      <c r="A141" s="11"/>
      <c r="B141" s="32"/>
    </row>
    <row r="142" spans="1:2" ht="15.75" thickBot="1">
      <c r="A142" s="110" t="s">
        <v>153</v>
      </c>
      <c r="B142" s="111">
        <f>SUM(B144:B145)</f>
        <v>2893998</v>
      </c>
    </row>
    <row r="143" spans="1:2" ht="12.75">
      <c r="A143" s="11"/>
      <c r="B143" s="32"/>
    </row>
    <row r="144" spans="1:2" ht="12.75">
      <c r="A144" s="11" t="s">
        <v>186</v>
      </c>
      <c r="B144" s="32">
        <v>2893998</v>
      </c>
    </row>
    <row r="145" spans="1:2" ht="13.5" thickBot="1">
      <c r="A145" s="11"/>
      <c r="B145" s="32"/>
    </row>
    <row r="146" spans="1:2" ht="12.75">
      <c r="A146" s="5"/>
      <c r="B146" s="90"/>
    </row>
    <row r="147" spans="1:2" ht="15.75" thickBot="1">
      <c r="A147" s="115" t="s">
        <v>155</v>
      </c>
      <c r="B147" s="63">
        <f>SUM(B142+B138-B124)</f>
        <v>766961.5</v>
      </c>
    </row>
    <row r="150" s="108" customFormat="1" ht="15">
      <c r="A150" s="108" t="s">
        <v>187</v>
      </c>
    </row>
    <row r="151" ht="13.5" thickBot="1">
      <c r="B151" s="4" t="s">
        <v>14</v>
      </c>
    </row>
    <row r="152" spans="1:2" ht="12.75">
      <c r="A152" s="5" t="s">
        <v>147</v>
      </c>
      <c r="B152" s="10" t="s">
        <v>148</v>
      </c>
    </row>
    <row r="153" spans="1:2" ht="13.5" thickBot="1">
      <c r="A153" s="11"/>
      <c r="B153" s="109" t="s">
        <v>149</v>
      </c>
    </row>
    <row r="154" spans="1:2" ht="15.75" thickBot="1">
      <c r="A154" s="110" t="s">
        <v>150</v>
      </c>
      <c r="B154" s="111">
        <f>SUM(B156:B159)</f>
        <v>1487635</v>
      </c>
    </row>
    <row r="155" spans="1:2" ht="12.75">
      <c r="A155" s="11"/>
      <c r="B155" s="25"/>
    </row>
    <row r="156" spans="1:2" ht="12.75">
      <c r="A156" s="11" t="s">
        <v>188</v>
      </c>
      <c r="B156" s="32">
        <v>998892</v>
      </c>
    </row>
    <row r="157" spans="1:2" ht="12.75">
      <c r="A157" s="57" t="s">
        <v>189</v>
      </c>
      <c r="B157" s="32">
        <v>169372</v>
      </c>
    </row>
    <row r="158" spans="1:2" ht="12.75">
      <c r="A158" s="57" t="s">
        <v>190</v>
      </c>
      <c r="B158" s="32">
        <v>67059</v>
      </c>
    </row>
    <row r="159" spans="1:2" ht="12.75">
      <c r="A159" s="57" t="s">
        <v>191</v>
      </c>
      <c r="B159" s="32">
        <v>252312</v>
      </c>
    </row>
    <row r="160" spans="1:2" ht="13.5" thickBot="1">
      <c r="A160" s="11"/>
      <c r="B160" s="25"/>
    </row>
    <row r="161" spans="1:2" s="2" customFormat="1" ht="15.75" thickBot="1">
      <c r="A161" s="110" t="s">
        <v>153</v>
      </c>
      <c r="B161" s="111">
        <f>SUM(B163:B164)</f>
        <v>2694000</v>
      </c>
    </row>
    <row r="162" spans="1:2" ht="12.75">
      <c r="A162" s="11"/>
      <c r="B162" s="32"/>
    </row>
    <row r="163" spans="1:2" ht="12.75">
      <c r="A163" s="11" t="s">
        <v>192</v>
      </c>
      <c r="B163" s="32">
        <v>2694000</v>
      </c>
    </row>
    <row r="164" spans="1:2" ht="13.5" thickBot="1">
      <c r="A164" s="11"/>
      <c r="B164" s="25"/>
    </row>
    <row r="165" spans="1:2" ht="12.75">
      <c r="A165" s="5"/>
      <c r="B165" s="58"/>
    </row>
    <row r="166" spans="1:2" s="2" customFormat="1" ht="15.75" thickBot="1">
      <c r="A166" s="115" t="s">
        <v>155</v>
      </c>
      <c r="B166" s="63">
        <f>B161-B154</f>
        <v>1206365</v>
      </c>
    </row>
    <row r="169" s="130" customFormat="1" ht="15">
      <c r="A169" s="130" t="s">
        <v>193</v>
      </c>
    </row>
    <row r="170" s="2" customFormat="1" ht="15"/>
    <row r="171" ht="13.5" thickBot="1">
      <c r="D171" s="4" t="s">
        <v>14</v>
      </c>
    </row>
    <row r="172" spans="1:4" ht="12.75">
      <c r="A172" s="54" t="s">
        <v>147</v>
      </c>
      <c r="B172" s="55" t="s">
        <v>194</v>
      </c>
      <c r="C172" s="7" t="s">
        <v>148</v>
      </c>
      <c r="D172" s="71" t="s">
        <v>195</v>
      </c>
    </row>
    <row r="173" spans="1:4" ht="13.5" thickBot="1">
      <c r="A173" s="56"/>
      <c r="B173" s="121" t="s">
        <v>196</v>
      </c>
      <c r="C173" s="131" t="s">
        <v>197</v>
      </c>
      <c r="D173" s="73"/>
    </row>
    <row r="174" spans="1:4" ht="12.75">
      <c r="A174" s="57"/>
      <c r="B174" s="132"/>
      <c r="C174" s="6"/>
      <c r="D174" s="75"/>
    </row>
    <row r="175" spans="1:4" ht="12.75">
      <c r="A175" s="57" t="s">
        <v>154</v>
      </c>
      <c r="B175" s="59">
        <f>SUM(B16)</f>
        <v>3999996</v>
      </c>
      <c r="C175" s="133">
        <f>SUM(B9)</f>
        <v>4158007.5</v>
      </c>
      <c r="D175" s="134">
        <f>SUM(B175-C175)</f>
        <v>-158011.5</v>
      </c>
    </row>
    <row r="176" spans="1:4" ht="12.75">
      <c r="A176" s="57" t="s">
        <v>165</v>
      </c>
      <c r="B176" s="59">
        <f>SUM(B40)</f>
        <v>2584500</v>
      </c>
      <c r="C176" s="133">
        <f>SUM(B26)</f>
        <v>2944784</v>
      </c>
      <c r="D176" s="134">
        <f aca="true" t="shared" si="0" ref="D176:D184">SUM(B176-C176)</f>
        <v>-360284</v>
      </c>
    </row>
    <row r="177" spans="1:4" ht="12.75">
      <c r="A177" s="57" t="s">
        <v>198</v>
      </c>
      <c r="B177" s="59">
        <f>SUM(B58)</f>
        <v>0</v>
      </c>
      <c r="C177" s="133">
        <f>SUM(B50)</f>
        <v>1842867</v>
      </c>
      <c r="D177" s="134">
        <f t="shared" si="0"/>
        <v>-1842867</v>
      </c>
    </row>
    <row r="178" spans="1:4" ht="12.75">
      <c r="A178" s="57" t="s">
        <v>199</v>
      </c>
      <c r="B178" s="59">
        <f>SUM(B86)</f>
        <v>3581748</v>
      </c>
      <c r="C178" s="133">
        <f>SUM(B68)</f>
        <v>4133937.5</v>
      </c>
      <c r="D178" s="134">
        <f t="shared" si="0"/>
        <v>-552189.5</v>
      </c>
    </row>
    <row r="179" spans="1:4" ht="12.75">
      <c r="A179" s="57" t="s">
        <v>200</v>
      </c>
      <c r="B179" s="59">
        <f>SUM(B114)</f>
        <v>2373249</v>
      </c>
      <c r="C179" s="133">
        <f>SUM(B96)</f>
        <v>2581592</v>
      </c>
      <c r="D179" s="134">
        <f t="shared" si="0"/>
        <v>-208343</v>
      </c>
    </row>
    <row r="180" spans="1:4" ht="12.75">
      <c r="A180" s="57" t="s">
        <v>186</v>
      </c>
      <c r="B180" s="59">
        <f>SUM(B144)</f>
        <v>2893998</v>
      </c>
      <c r="C180" s="133">
        <f>SUM(B124-B138)</f>
        <v>2127036.5</v>
      </c>
      <c r="D180" s="134">
        <f t="shared" si="0"/>
        <v>766961.5</v>
      </c>
    </row>
    <row r="181" spans="1:4" ht="12.75">
      <c r="A181" s="57" t="s">
        <v>192</v>
      </c>
      <c r="B181" s="59">
        <f>SUM(B163)</f>
        <v>2694000</v>
      </c>
      <c r="C181" s="133">
        <f>SUM(B154)</f>
        <v>1487635</v>
      </c>
      <c r="D181" s="134">
        <f t="shared" si="0"/>
        <v>1206365</v>
      </c>
    </row>
    <row r="182" spans="1:4" ht="12.75">
      <c r="A182" s="57" t="s">
        <v>201</v>
      </c>
      <c r="B182" s="59">
        <v>600000</v>
      </c>
      <c r="C182" s="133">
        <v>600000</v>
      </c>
      <c r="D182" s="134">
        <f t="shared" si="0"/>
        <v>0</v>
      </c>
    </row>
    <row r="183" spans="1:4" ht="12.75">
      <c r="A183" s="57" t="s">
        <v>202</v>
      </c>
      <c r="B183" s="59">
        <v>500000</v>
      </c>
      <c r="C183" s="133">
        <v>943468.5</v>
      </c>
      <c r="D183" s="134">
        <f t="shared" si="0"/>
        <v>-443468.5</v>
      </c>
    </row>
    <row r="184" spans="1:4" ht="12.75">
      <c r="A184" s="57" t="s">
        <v>203</v>
      </c>
      <c r="B184" s="59">
        <v>0</v>
      </c>
      <c r="C184" s="133">
        <v>0</v>
      </c>
      <c r="D184" s="134">
        <f t="shared" si="0"/>
        <v>0</v>
      </c>
    </row>
    <row r="185" spans="1:4" ht="13.5" thickBot="1">
      <c r="A185" s="57"/>
      <c r="B185" s="135"/>
      <c r="C185" s="18"/>
      <c r="D185" s="79"/>
    </row>
    <row r="186" spans="1:4" s="114" customFormat="1" ht="12.75">
      <c r="A186" s="136"/>
      <c r="B186" s="137"/>
      <c r="C186" s="34"/>
      <c r="D186" s="138"/>
    </row>
    <row r="187" spans="1:6" s="130" customFormat="1" ht="15.75" thickBot="1">
      <c r="A187" s="139" t="s">
        <v>155</v>
      </c>
      <c r="B187" s="140">
        <f>SUM(B175:B184)</f>
        <v>19227491</v>
      </c>
      <c r="C187" s="141">
        <f>SUM(C175:C184)</f>
        <v>20819328</v>
      </c>
      <c r="D187" s="142">
        <f>SUM(B187-C187)</f>
        <v>-1591837</v>
      </c>
      <c r="F187" s="14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28">
      <selection activeCell="E7" sqref="E7"/>
    </sheetView>
  </sheetViews>
  <sheetFormatPr defaultColWidth="9.140625" defaultRowHeight="12.75"/>
  <cols>
    <col min="1" max="1" width="32.57421875" style="0" customWidth="1"/>
    <col min="2" max="3" width="12.7109375" style="0" customWidth="1"/>
  </cols>
  <sheetData>
    <row r="1" spans="1:6" ht="15.75">
      <c r="A1" s="52" t="s">
        <v>32</v>
      </c>
      <c r="B1" s="52"/>
      <c r="C1" s="52"/>
      <c r="D1" s="52"/>
      <c r="E1" s="52"/>
      <c r="F1" s="52"/>
    </row>
    <row r="2" spans="1:6" ht="15.75">
      <c r="A2" s="52"/>
      <c r="B2" s="52"/>
      <c r="C2" s="52"/>
      <c r="D2" s="52"/>
      <c r="E2" s="52"/>
      <c r="F2" s="52"/>
    </row>
    <row r="3" spans="1:6" ht="15.75">
      <c r="A3" s="52"/>
      <c r="B3" s="52" t="s">
        <v>33</v>
      </c>
      <c r="C3" s="52"/>
      <c r="D3" s="52"/>
      <c r="E3" s="52"/>
      <c r="F3" s="52"/>
    </row>
    <row r="6" spans="1:3" ht="14.25">
      <c r="A6" s="53" t="s">
        <v>34</v>
      </c>
      <c r="B6" s="53"/>
      <c r="C6" s="53"/>
    </row>
    <row r="7" ht="13.5" thickBot="1"/>
    <row r="8" spans="1:3" ht="12.75">
      <c r="A8" s="54" t="s">
        <v>35</v>
      </c>
      <c r="B8" s="55" t="s">
        <v>36</v>
      </c>
      <c r="C8" s="10" t="s">
        <v>37</v>
      </c>
    </row>
    <row r="9" spans="1:3" ht="13.5" thickBot="1">
      <c r="A9" s="56"/>
      <c r="B9" s="56"/>
      <c r="C9" s="25"/>
    </row>
    <row r="10" spans="1:3" ht="12.75">
      <c r="A10" s="57"/>
      <c r="B10" s="57"/>
      <c r="C10" s="58"/>
    </row>
    <row r="11" spans="1:3" ht="12.75">
      <c r="A11" s="57" t="s">
        <v>38</v>
      </c>
      <c r="B11" s="59">
        <f>SUM(B37)</f>
        <v>612.25</v>
      </c>
      <c r="C11" s="32">
        <f>B11/B15*100</f>
        <v>79.57499350142969</v>
      </c>
    </row>
    <row r="12" spans="1:3" ht="12.75">
      <c r="A12" s="57" t="s">
        <v>39</v>
      </c>
      <c r="B12" s="59">
        <f>SUM(B50)</f>
        <v>157.15</v>
      </c>
      <c r="C12" s="32">
        <f>B12/B15*100</f>
        <v>20.425006498570315</v>
      </c>
    </row>
    <row r="13" spans="1:3" ht="13.5" thickBot="1">
      <c r="A13" s="57"/>
      <c r="B13" s="59"/>
      <c r="C13" s="60"/>
    </row>
    <row r="14" spans="1:3" ht="12.75">
      <c r="A14" s="54"/>
      <c r="B14" s="54"/>
      <c r="C14" s="25"/>
    </row>
    <row r="15" spans="1:3" ht="15.75" thickBot="1">
      <c r="A15" s="61" t="s">
        <v>40</v>
      </c>
      <c r="B15" s="62">
        <f>SUM(B11:B12)</f>
        <v>769.4</v>
      </c>
      <c r="C15" s="63">
        <v>100</v>
      </c>
    </row>
    <row r="18" ht="12.75">
      <c r="A18" t="s">
        <v>41</v>
      </c>
    </row>
    <row r="20" spans="1:3" ht="14.25">
      <c r="A20" s="53" t="s">
        <v>42</v>
      </c>
      <c r="B20" s="53"/>
      <c r="C20" s="53"/>
    </row>
    <row r="21" ht="13.5" thickBot="1"/>
    <row r="22" spans="1:2" ht="12.75">
      <c r="A22" s="54" t="s">
        <v>43</v>
      </c>
      <c r="B22" s="64" t="s">
        <v>36</v>
      </c>
    </row>
    <row r="23" spans="1:2" ht="13.5" thickBot="1">
      <c r="A23" s="56"/>
      <c r="B23" s="65"/>
    </row>
    <row r="24" spans="1:2" ht="12.75">
      <c r="A24" s="57"/>
      <c r="B24" s="66"/>
    </row>
    <row r="25" spans="1:2" ht="12.75">
      <c r="A25" s="57" t="s">
        <v>44</v>
      </c>
      <c r="B25" s="67">
        <v>55.75</v>
      </c>
    </row>
    <row r="26" spans="1:2" ht="12.75">
      <c r="A26" s="57" t="s">
        <v>45</v>
      </c>
      <c r="B26" s="67">
        <v>32.75</v>
      </c>
    </row>
    <row r="27" spans="1:2" ht="12.75">
      <c r="A27" s="57" t="s">
        <v>46</v>
      </c>
      <c r="B27" s="67">
        <v>62.75</v>
      </c>
    </row>
    <row r="28" spans="1:2" ht="12.75">
      <c r="A28" s="57" t="s">
        <v>47</v>
      </c>
      <c r="B28" s="67">
        <v>58</v>
      </c>
    </row>
    <row r="29" spans="1:2" ht="12.75">
      <c r="A29" s="57" t="s">
        <v>48</v>
      </c>
      <c r="B29" s="67">
        <v>66.75</v>
      </c>
    </row>
    <row r="30" spans="1:2" ht="12.75">
      <c r="A30" s="57" t="s">
        <v>49</v>
      </c>
      <c r="B30" s="67">
        <v>68.5</v>
      </c>
    </row>
    <row r="31" spans="1:2" ht="12.75">
      <c r="A31" s="57" t="s">
        <v>50</v>
      </c>
      <c r="B31" s="67">
        <v>84</v>
      </c>
    </row>
    <row r="32" spans="1:2" ht="12.75">
      <c r="A32" s="57" t="s">
        <v>51</v>
      </c>
      <c r="B32" s="67">
        <v>61</v>
      </c>
    </row>
    <row r="33" spans="1:2" ht="12.75">
      <c r="A33" s="57" t="s">
        <v>52</v>
      </c>
      <c r="B33" s="67">
        <v>41.25</v>
      </c>
    </row>
    <row r="34" spans="1:2" ht="12.75">
      <c r="A34" s="57" t="s">
        <v>53</v>
      </c>
      <c r="B34" s="67">
        <v>81.5</v>
      </c>
    </row>
    <row r="35" spans="1:2" ht="13.5" thickBot="1">
      <c r="A35" s="57"/>
      <c r="B35" s="67"/>
    </row>
    <row r="36" spans="1:2" ht="12.75">
      <c r="A36" s="54"/>
      <c r="B36" s="68"/>
    </row>
    <row r="37" spans="1:3" ht="15.75" thickBot="1">
      <c r="A37" s="61" t="s">
        <v>40</v>
      </c>
      <c r="B37" s="69">
        <f>SUM(B25:B34)</f>
        <v>612.25</v>
      </c>
      <c r="C37" s="2"/>
    </row>
    <row r="40" spans="1:3" ht="14.25">
      <c r="A40" s="53" t="s">
        <v>54</v>
      </c>
      <c r="B40" s="53"/>
      <c r="C40" s="53"/>
    </row>
    <row r="41" ht="13.5" thickBot="1"/>
    <row r="42" spans="1:2" ht="12.75">
      <c r="A42" s="54" t="s">
        <v>43</v>
      </c>
      <c r="B42" s="64" t="s">
        <v>36</v>
      </c>
    </row>
    <row r="43" spans="1:2" ht="13.5" thickBot="1">
      <c r="A43" s="56"/>
      <c r="B43" s="65"/>
    </row>
    <row r="44" spans="1:2" ht="12.75">
      <c r="A44" s="57"/>
      <c r="B44" s="66"/>
    </row>
    <row r="45" spans="1:2" ht="12.75">
      <c r="A45" s="57" t="s">
        <v>55</v>
      </c>
      <c r="B45" s="67">
        <v>31</v>
      </c>
    </row>
    <row r="46" spans="1:2" ht="12.75">
      <c r="A46" s="57" t="s">
        <v>56</v>
      </c>
      <c r="B46" s="67">
        <v>116.15</v>
      </c>
    </row>
    <row r="47" spans="1:2" ht="12.75">
      <c r="A47" s="57" t="s">
        <v>57</v>
      </c>
      <c r="B47" s="67">
        <v>10</v>
      </c>
    </row>
    <row r="48" spans="1:2" ht="13.5" thickBot="1">
      <c r="A48" s="57"/>
      <c r="B48" s="67"/>
    </row>
    <row r="49" spans="1:2" ht="12.75">
      <c r="A49" s="54"/>
      <c r="B49" s="68"/>
    </row>
    <row r="50" spans="1:3" ht="15.75" thickBot="1">
      <c r="A50" s="61" t="s">
        <v>40</v>
      </c>
      <c r="B50" s="69">
        <f>SUM(B45:B47)</f>
        <v>157.15</v>
      </c>
      <c r="C50" s="2"/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J17" sqref="J17"/>
    </sheetView>
  </sheetViews>
  <sheetFormatPr defaultColWidth="9.140625" defaultRowHeight="12.75"/>
  <cols>
    <col min="1" max="1" width="15.8515625" style="0" customWidth="1"/>
    <col min="2" max="7" width="12.7109375" style="0" customWidth="1"/>
  </cols>
  <sheetData>
    <row r="1" spans="1:7" ht="15">
      <c r="A1" s="2"/>
      <c r="B1" s="2" t="s">
        <v>65</v>
      </c>
      <c r="C1" s="2"/>
      <c r="D1" s="2"/>
      <c r="E1" s="2"/>
      <c r="F1" s="2"/>
      <c r="G1" s="2"/>
    </row>
    <row r="2" spans="1:7" ht="15">
      <c r="A2" s="2"/>
      <c r="B2" s="2"/>
      <c r="C2" s="2"/>
      <c r="D2" s="2" t="s">
        <v>33</v>
      </c>
      <c r="E2" s="2"/>
      <c r="F2" s="2"/>
      <c r="G2" s="2"/>
    </row>
    <row r="4" ht="13.5" thickBot="1">
      <c r="G4" s="4" t="s">
        <v>66</v>
      </c>
    </row>
    <row r="5" spans="1:7" ht="12.75">
      <c r="A5" s="55" t="s">
        <v>67</v>
      </c>
      <c r="B5" s="7" t="s">
        <v>68</v>
      </c>
      <c r="C5" s="70" t="s">
        <v>69</v>
      </c>
      <c r="D5" s="7" t="s">
        <v>70</v>
      </c>
      <c r="E5" s="70" t="s">
        <v>71</v>
      </c>
      <c r="F5" s="7" t="s">
        <v>72</v>
      </c>
      <c r="G5" s="71" t="s">
        <v>40</v>
      </c>
    </row>
    <row r="6" spans="1:7" ht="13.5" thickBot="1">
      <c r="A6" s="57"/>
      <c r="B6" s="12"/>
      <c r="C6" s="72"/>
      <c r="D6" s="12"/>
      <c r="E6" s="72"/>
      <c r="F6" s="12"/>
      <c r="G6" s="73"/>
    </row>
    <row r="7" spans="1:7" ht="12.75">
      <c r="A7" s="54"/>
      <c r="B7" s="6"/>
      <c r="C7" s="74"/>
      <c r="D7" s="6"/>
      <c r="E7" s="74"/>
      <c r="F7" s="6"/>
      <c r="G7" s="75"/>
    </row>
    <row r="8" spans="1:7" ht="12.75">
      <c r="A8" s="57" t="s">
        <v>73</v>
      </c>
      <c r="B8" s="12">
        <v>81</v>
      </c>
      <c r="C8" s="72">
        <v>94</v>
      </c>
      <c r="D8" s="12">
        <v>24</v>
      </c>
      <c r="E8" s="76">
        <v>0</v>
      </c>
      <c r="F8" s="12">
        <v>2</v>
      </c>
      <c r="G8" s="73">
        <f>SUM(B8:F8)</f>
        <v>201</v>
      </c>
    </row>
    <row r="9" spans="1:7" ht="12.75">
      <c r="A9" s="57" t="s">
        <v>74</v>
      </c>
      <c r="B9" s="12">
        <v>57</v>
      </c>
      <c r="C9" s="72">
        <v>57</v>
      </c>
      <c r="D9" s="12">
        <v>24</v>
      </c>
      <c r="E9" s="76">
        <v>0</v>
      </c>
      <c r="F9" s="12">
        <v>0</v>
      </c>
      <c r="G9" s="73">
        <f aca="true" t="shared" si="0" ref="G9:G19">SUM(B9:F9)</f>
        <v>138</v>
      </c>
    </row>
    <row r="10" spans="1:7" ht="12.75">
      <c r="A10" s="57" t="s">
        <v>75</v>
      </c>
      <c r="B10" s="12">
        <v>20</v>
      </c>
      <c r="C10" s="72">
        <v>70</v>
      </c>
      <c r="D10" s="12">
        <v>12</v>
      </c>
      <c r="E10" s="76">
        <v>27</v>
      </c>
      <c r="F10" s="12">
        <v>0</v>
      </c>
      <c r="G10" s="73">
        <f t="shared" si="0"/>
        <v>129</v>
      </c>
    </row>
    <row r="11" spans="1:7" ht="12.75">
      <c r="A11" s="57" t="s">
        <v>76</v>
      </c>
      <c r="B11" s="12">
        <v>2</v>
      </c>
      <c r="C11" s="77">
        <v>68</v>
      </c>
      <c r="D11" s="12">
        <v>0</v>
      </c>
      <c r="E11" s="76">
        <v>0</v>
      </c>
      <c r="F11" s="12">
        <v>0</v>
      </c>
      <c r="G11" s="73">
        <f t="shared" si="0"/>
        <v>70</v>
      </c>
    </row>
    <row r="12" spans="1:7" ht="12.75">
      <c r="A12" s="57" t="s">
        <v>77</v>
      </c>
      <c r="B12" s="12">
        <v>2</v>
      </c>
      <c r="C12" s="77">
        <v>66</v>
      </c>
      <c r="D12" s="12">
        <v>0</v>
      </c>
      <c r="E12" s="76">
        <v>0</v>
      </c>
      <c r="F12" s="12">
        <v>0</v>
      </c>
      <c r="G12" s="73">
        <f t="shared" si="0"/>
        <v>68</v>
      </c>
    </row>
    <row r="13" spans="1:7" ht="12.75">
      <c r="A13" s="57" t="s">
        <v>78</v>
      </c>
      <c r="B13" s="12">
        <v>2</v>
      </c>
      <c r="C13" s="77">
        <v>61</v>
      </c>
      <c r="D13" s="12">
        <v>2</v>
      </c>
      <c r="E13" s="76">
        <v>0</v>
      </c>
      <c r="F13" s="12">
        <v>0</v>
      </c>
      <c r="G13" s="73">
        <f t="shared" si="0"/>
        <v>65</v>
      </c>
    </row>
    <row r="14" spans="1:7" ht="12.75">
      <c r="A14" s="57" t="s">
        <v>79</v>
      </c>
      <c r="B14" s="12">
        <v>2</v>
      </c>
      <c r="C14" s="77">
        <v>61</v>
      </c>
      <c r="D14" s="12">
        <v>0</v>
      </c>
      <c r="E14" s="76">
        <v>0</v>
      </c>
      <c r="F14" s="12">
        <v>0</v>
      </c>
      <c r="G14" s="73">
        <f t="shared" si="0"/>
        <v>63</v>
      </c>
    </row>
    <row r="15" spans="1:7" ht="12.75">
      <c r="A15" s="57" t="s">
        <v>80</v>
      </c>
      <c r="B15" s="12">
        <v>2</v>
      </c>
      <c r="C15" s="77">
        <v>61</v>
      </c>
      <c r="D15" s="12">
        <v>0</v>
      </c>
      <c r="E15" s="76">
        <v>0</v>
      </c>
      <c r="F15" s="12">
        <v>0</v>
      </c>
      <c r="G15" s="73">
        <f t="shared" si="0"/>
        <v>63</v>
      </c>
    </row>
    <row r="16" spans="1:7" ht="12.75">
      <c r="A16" s="57" t="s">
        <v>81</v>
      </c>
      <c r="B16" s="12">
        <v>2</v>
      </c>
      <c r="C16" s="77">
        <v>63</v>
      </c>
      <c r="D16" s="12">
        <v>0</v>
      </c>
      <c r="E16" s="76">
        <v>0</v>
      </c>
      <c r="F16" s="12">
        <v>0</v>
      </c>
      <c r="G16" s="73">
        <f t="shared" si="0"/>
        <v>65</v>
      </c>
    </row>
    <row r="17" spans="1:7" ht="12.75">
      <c r="A17" s="57" t="s">
        <v>82</v>
      </c>
      <c r="B17" s="12">
        <v>8</v>
      </c>
      <c r="C17" s="77">
        <v>54</v>
      </c>
      <c r="D17" s="12">
        <v>10</v>
      </c>
      <c r="E17" s="76">
        <v>0</v>
      </c>
      <c r="F17" s="12">
        <v>0</v>
      </c>
      <c r="G17" s="73">
        <f t="shared" si="0"/>
        <v>72</v>
      </c>
    </row>
    <row r="18" spans="1:7" ht="12.75">
      <c r="A18" s="57" t="s">
        <v>83</v>
      </c>
      <c r="B18" s="12">
        <v>5</v>
      </c>
      <c r="C18" s="77">
        <v>46</v>
      </c>
      <c r="D18" s="12">
        <v>16</v>
      </c>
      <c r="E18" s="76">
        <v>0</v>
      </c>
      <c r="F18" s="12">
        <v>0</v>
      </c>
      <c r="G18" s="73">
        <f t="shared" si="0"/>
        <v>67</v>
      </c>
    </row>
    <row r="19" spans="1:7" ht="12.75">
      <c r="A19" s="57" t="s">
        <v>84</v>
      </c>
      <c r="B19" s="12">
        <v>1</v>
      </c>
      <c r="C19" s="77">
        <v>0</v>
      </c>
      <c r="D19" s="12">
        <v>30</v>
      </c>
      <c r="E19" s="76">
        <v>0</v>
      </c>
      <c r="F19" s="12">
        <v>0</v>
      </c>
      <c r="G19" s="73">
        <f t="shared" si="0"/>
        <v>31</v>
      </c>
    </row>
    <row r="20" spans="1:7" ht="13.5" thickBot="1">
      <c r="A20" s="56"/>
      <c r="B20" s="18"/>
      <c r="C20" s="78"/>
      <c r="D20" s="18"/>
      <c r="E20" s="78"/>
      <c r="F20" s="18"/>
      <c r="G20" s="79"/>
    </row>
    <row r="21" spans="1:7" ht="12.75">
      <c r="A21" s="57"/>
      <c r="B21" s="12"/>
      <c r="C21" s="72"/>
      <c r="D21" s="12"/>
      <c r="E21" s="72"/>
      <c r="F21" s="12"/>
      <c r="G21" s="73"/>
    </row>
    <row r="22" spans="1:7" ht="15.75" thickBot="1">
      <c r="A22" s="61" t="s">
        <v>85</v>
      </c>
      <c r="B22" s="80">
        <f aca="true" t="shared" si="1" ref="B22:G22">SUM(B8:B19)</f>
        <v>184</v>
      </c>
      <c r="C22" s="81">
        <f t="shared" si="1"/>
        <v>701</v>
      </c>
      <c r="D22" s="80">
        <f t="shared" si="1"/>
        <v>118</v>
      </c>
      <c r="E22" s="81">
        <f t="shared" si="1"/>
        <v>27</v>
      </c>
      <c r="F22" s="80">
        <f t="shared" si="1"/>
        <v>2</v>
      </c>
      <c r="G22" s="82">
        <f t="shared" si="1"/>
        <v>1032</v>
      </c>
    </row>
    <row r="24" spans="1:4" ht="12.75">
      <c r="A24" t="s">
        <v>86</v>
      </c>
      <c r="C24">
        <v>948</v>
      </c>
      <c r="D24" t="s">
        <v>87</v>
      </c>
    </row>
    <row r="25" spans="1:4" ht="12.75">
      <c r="A25" t="s">
        <v>88</v>
      </c>
      <c r="C25">
        <v>84</v>
      </c>
      <c r="D25" t="s">
        <v>87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A1">
      <selection activeCell="F27" sqref="F27"/>
    </sheetView>
  </sheetViews>
  <sheetFormatPr defaultColWidth="9.140625" defaultRowHeight="12.75"/>
  <cols>
    <col min="1" max="1" width="30.7109375" style="0" customWidth="1"/>
    <col min="2" max="8" width="15.8515625" style="0" customWidth="1"/>
  </cols>
  <sheetData>
    <row r="1" s="85" customFormat="1" ht="15">
      <c r="A1" s="85" t="s">
        <v>257</v>
      </c>
    </row>
    <row r="3" s="191" customFormat="1" ht="12.75">
      <c r="A3" s="191" t="s">
        <v>258</v>
      </c>
    </row>
    <row r="4" ht="13.5" thickBot="1"/>
    <row r="5" spans="1:8" ht="12.75">
      <c r="A5" s="68" t="s">
        <v>259</v>
      </c>
      <c r="B5" s="209" t="s">
        <v>260</v>
      </c>
      <c r="C5" s="210"/>
      <c r="D5" s="210"/>
      <c r="E5" s="210"/>
      <c r="F5" s="210"/>
      <c r="G5" s="210"/>
      <c r="H5" s="211"/>
    </row>
    <row r="6" spans="1:8" ht="15">
      <c r="A6" s="66"/>
      <c r="B6" s="192" t="s">
        <v>228</v>
      </c>
      <c r="C6" s="192" t="s">
        <v>229</v>
      </c>
      <c r="D6" s="192" t="s">
        <v>230</v>
      </c>
      <c r="E6" s="192" t="s">
        <v>231</v>
      </c>
      <c r="F6" s="192" t="s">
        <v>232</v>
      </c>
      <c r="G6" s="119" t="s">
        <v>233</v>
      </c>
      <c r="H6" s="193" t="s">
        <v>40</v>
      </c>
    </row>
    <row r="7" spans="1:8" ht="15.75" thickBot="1">
      <c r="A7" s="65"/>
      <c r="B7" s="91"/>
      <c r="C7" s="18"/>
      <c r="D7" s="18"/>
      <c r="E7" s="18"/>
      <c r="F7" s="18"/>
      <c r="G7" s="49"/>
      <c r="H7" s="146"/>
    </row>
    <row r="8" spans="1:8" ht="15">
      <c r="A8" s="68" t="s">
        <v>261</v>
      </c>
      <c r="B8" s="194">
        <v>36</v>
      </c>
      <c r="C8" s="195">
        <v>34</v>
      </c>
      <c r="D8" s="195">
        <v>32</v>
      </c>
      <c r="E8" s="195">
        <v>28</v>
      </c>
      <c r="F8" s="195">
        <v>37</v>
      </c>
      <c r="G8" s="196">
        <v>38</v>
      </c>
      <c r="H8" s="151">
        <f>SUM(B8:G8)</f>
        <v>205</v>
      </c>
    </row>
    <row r="9" spans="1:10" ht="15" customHeight="1">
      <c r="A9" s="66" t="s">
        <v>262</v>
      </c>
      <c r="B9" s="197">
        <v>72</v>
      </c>
      <c r="C9" s="198">
        <v>78</v>
      </c>
      <c r="D9" s="198">
        <v>82</v>
      </c>
      <c r="E9" s="198">
        <v>64</v>
      </c>
      <c r="F9" s="198">
        <v>84</v>
      </c>
      <c r="G9" s="199">
        <v>84</v>
      </c>
      <c r="H9" s="200">
        <f aca="true" t="shared" si="0" ref="H9:H19">SUM(B9:G9)</f>
        <v>464</v>
      </c>
      <c r="J9" s="95"/>
    </row>
    <row r="10" spans="1:10" ht="15" customHeight="1">
      <c r="A10" s="66" t="s">
        <v>263</v>
      </c>
      <c r="B10" s="197">
        <v>2</v>
      </c>
      <c r="C10" s="198">
        <v>4</v>
      </c>
      <c r="D10" s="198">
        <v>0</v>
      </c>
      <c r="E10" s="198">
        <v>10</v>
      </c>
      <c r="F10" s="198">
        <v>8</v>
      </c>
      <c r="G10" s="199">
        <v>0</v>
      </c>
      <c r="H10" s="200">
        <f t="shared" si="0"/>
        <v>24</v>
      </c>
      <c r="J10" s="95"/>
    </row>
    <row r="11" spans="1:10" ht="15" customHeight="1">
      <c r="A11" s="66" t="s">
        <v>264</v>
      </c>
      <c r="B11" s="197">
        <v>0</v>
      </c>
      <c r="C11" s="198">
        <v>10</v>
      </c>
      <c r="D11" s="198">
        <v>10</v>
      </c>
      <c r="E11" s="198">
        <v>10</v>
      </c>
      <c r="F11" s="198">
        <v>8</v>
      </c>
      <c r="G11" s="199">
        <v>15</v>
      </c>
      <c r="H11" s="200">
        <f t="shared" si="0"/>
        <v>53</v>
      </c>
      <c r="J11" s="95"/>
    </row>
    <row r="12" spans="1:10" ht="15" customHeight="1">
      <c r="A12" s="66" t="s">
        <v>265</v>
      </c>
      <c r="B12" s="197">
        <v>0</v>
      </c>
      <c r="C12" s="198">
        <v>10</v>
      </c>
      <c r="D12" s="198">
        <v>0</v>
      </c>
      <c r="E12" s="198">
        <v>6</v>
      </c>
      <c r="F12" s="198">
        <v>0</v>
      </c>
      <c r="G12" s="199">
        <v>0</v>
      </c>
      <c r="H12" s="200">
        <f t="shared" si="0"/>
        <v>16</v>
      </c>
      <c r="J12" s="95"/>
    </row>
    <row r="13" spans="1:10" ht="15" customHeight="1">
      <c r="A13" s="66" t="s">
        <v>266</v>
      </c>
      <c r="B13" s="197">
        <v>0</v>
      </c>
      <c r="C13" s="198">
        <v>0</v>
      </c>
      <c r="D13" s="198">
        <v>10</v>
      </c>
      <c r="E13" s="198">
        <v>6</v>
      </c>
      <c r="F13" s="198">
        <v>10</v>
      </c>
      <c r="G13" s="199">
        <v>0</v>
      </c>
      <c r="H13" s="200">
        <f t="shared" si="0"/>
        <v>26</v>
      </c>
      <c r="J13" s="95"/>
    </row>
    <row r="14" spans="1:10" ht="15" customHeight="1">
      <c r="A14" s="66" t="s">
        <v>267</v>
      </c>
      <c r="B14" s="197">
        <v>0</v>
      </c>
      <c r="C14" s="198">
        <v>10</v>
      </c>
      <c r="D14" s="198">
        <v>0</v>
      </c>
      <c r="E14" s="198">
        <v>0</v>
      </c>
      <c r="F14" s="198">
        <v>16</v>
      </c>
      <c r="G14" s="199">
        <v>8</v>
      </c>
      <c r="H14" s="200">
        <f t="shared" si="0"/>
        <v>34</v>
      </c>
      <c r="J14" s="95"/>
    </row>
    <row r="15" spans="1:10" ht="15" customHeight="1">
      <c r="A15" s="66" t="s">
        <v>268</v>
      </c>
      <c r="B15" s="197">
        <v>0</v>
      </c>
      <c r="C15" s="198">
        <v>0</v>
      </c>
      <c r="D15" s="198">
        <v>10</v>
      </c>
      <c r="E15" s="198">
        <v>0</v>
      </c>
      <c r="F15" s="198">
        <v>0</v>
      </c>
      <c r="G15" s="199">
        <v>0</v>
      </c>
      <c r="H15" s="200">
        <f t="shared" si="0"/>
        <v>10</v>
      </c>
      <c r="J15" s="95"/>
    </row>
    <row r="16" spans="1:10" ht="15" customHeight="1">
      <c r="A16" s="66" t="s">
        <v>269</v>
      </c>
      <c r="B16" s="197">
        <v>31</v>
      </c>
      <c r="C16" s="198">
        <v>0</v>
      </c>
      <c r="D16" s="198">
        <v>0</v>
      </c>
      <c r="E16" s="198">
        <v>0</v>
      </c>
      <c r="F16" s="198">
        <v>0</v>
      </c>
      <c r="G16" s="199">
        <v>5</v>
      </c>
      <c r="H16" s="200">
        <f t="shared" si="0"/>
        <v>36</v>
      </c>
      <c r="J16" s="95"/>
    </row>
    <row r="17" spans="1:10" ht="15" customHeight="1">
      <c r="A17" s="66" t="s">
        <v>270</v>
      </c>
      <c r="B17" s="197">
        <v>20</v>
      </c>
      <c r="C17" s="198">
        <v>2</v>
      </c>
      <c r="D17" s="198">
        <v>3</v>
      </c>
      <c r="E17" s="198">
        <v>0</v>
      </c>
      <c r="F17" s="198">
        <v>0</v>
      </c>
      <c r="G17" s="199">
        <v>10</v>
      </c>
      <c r="H17" s="200">
        <f t="shared" si="0"/>
        <v>35</v>
      </c>
      <c r="J17" s="95"/>
    </row>
    <row r="18" spans="1:11" ht="15" customHeight="1">
      <c r="A18" s="66" t="s">
        <v>271</v>
      </c>
      <c r="B18" s="197">
        <v>1</v>
      </c>
      <c r="C18" s="198">
        <v>21</v>
      </c>
      <c r="D18" s="198">
        <v>21</v>
      </c>
      <c r="E18" s="198">
        <v>16</v>
      </c>
      <c r="F18" s="198">
        <v>21</v>
      </c>
      <c r="G18" s="199">
        <v>21</v>
      </c>
      <c r="H18" s="200">
        <f t="shared" si="0"/>
        <v>101</v>
      </c>
      <c r="J18" s="95"/>
      <c r="K18" s="95"/>
    </row>
    <row r="19" spans="1:10" ht="15" customHeight="1" thickBot="1">
      <c r="A19" s="65" t="s">
        <v>272</v>
      </c>
      <c r="B19" s="201">
        <v>188</v>
      </c>
      <c r="C19" s="202">
        <v>176</v>
      </c>
      <c r="D19" s="202">
        <v>232</v>
      </c>
      <c r="E19" s="202">
        <v>228</v>
      </c>
      <c r="F19" s="202">
        <v>197</v>
      </c>
      <c r="G19" s="203">
        <v>196</v>
      </c>
      <c r="H19" s="200">
        <f t="shared" si="0"/>
        <v>1217</v>
      </c>
      <c r="J19" s="95"/>
    </row>
    <row r="20" spans="1:8" ht="15" customHeight="1">
      <c r="A20" s="66"/>
      <c r="B20" s="197"/>
      <c r="C20" s="198"/>
      <c r="D20" s="198"/>
      <c r="E20" s="198"/>
      <c r="F20" s="198"/>
      <c r="G20" s="199"/>
      <c r="H20" s="204"/>
    </row>
    <row r="21" spans="1:10" s="85" customFormat="1" ht="15" customHeight="1" thickBot="1">
      <c r="A21" s="205" t="s">
        <v>40</v>
      </c>
      <c r="B21" s="206">
        <f aca="true" t="shared" si="1" ref="B21:H21">SUM(B8:B19)</f>
        <v>350</v>
      </c>
      <c r="C21" s="206">
        <f t="shared" si="1"/>
        <v>345</v>
      </c>
      <c r="D21" s="206">
        <f t="shared" si="1"/>
        <v>400</v>
      </c>
      <c r="E21" s="206">
        <f t="shared" si="1"/>
        <v>368</v>
      </c>
      <c r="F21" s="206">
        <f t="shared" si="1"/>
        <v>381</v>
      </c>
      <c r="G21" s="207">
        <f t="shared" si="1"/>
        <v>377</v>
      </c>
      <c r="H21" s="153">
        <f t="shared" si="1"/>
        <v>2221</v>
      </c>
      <c r="I21" s="208"/>
      <c r="J21" s="107"/>
    </row>
  </sheetData>
  <mergeCells count="1">
    <mergeCell ref="B5:H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9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1" max="1" width="20.7109375" style="0" customWidth="1"/>
    <col min="2" max="9" width="15.8515625" style="0" customWidth="1"/>
  </cols>
  <sheetData>
    <row r="2" s="85" customFormat="1" ht="15">
      <c r="A2" s="85" t="s">
        <v>204</v>
      </c>
    </row>
    <row r="3" ht="13.5" thickBot="1"/>
    <row r="4" spans="1:9" ht="15">
      <c r="A4" s="5" t="s">
        <v>205</v>
      </c>
      <c r="B4" s="212" t="s">
        <v>206</v>
      </c>
      <c r="C4" s="212"/>
      <c r="D4" s="212"/>
      <c r="E4" s="212"/>
      <c r="F4" s="212"/>
      <c r="G4" s="212"/>
      <c r="H4" s="212"/>
      <c r="I4" s="144" t="s">
        <v>40</v>
      </c>
    </row>
    <row r="5" spans="1:9" ht="15">
      <c r="A5" s="11"/>
      <c r="B5" s="13" t="s">
        <v>207</v>
      </c>
      <c r="C5" s="13" t="s">
        <v>208</v>
      </c>
      <c r="D5" s="13" t="s">
        <v>209</v>
      </c>
      <c r="E5" s="13" t="s">
        <v>210</v>
      </c>
      <c r="F5" s="13" t="s">
        <v>211</v>
      </c>
      <c r="G5" s="13" t="s">
        <v>212</v>
      </c>
      <c r="H5" s="13" t="s">
        <v>213</v>
      </c>
      <c r="I5" s="145" t="s">
        <v>214</v>
      </c>
    </row>
    <row r="6" spans="1:9" ht="15.75" thickBot="1">
      <c r="A6" s="17"/>
      <c r="B6" s="19"/>
      <c r="C6" s="19"/>
      <c r="D6" s="19"/>
      <c r="E6" s="19" t="s">
        <v>215</v>
      </c>
      <c r="F6" s="19" t="s">
        <v>216</v>
      </c>
      <c r="G6" s="19"/>
      <c r="H6" s="19"/>
      <c r="I6" s="146"/>
    </row>
    <row r="7" spans="1:9" ht="15">
      <c r="A7" s="11"/>
      <c r="B7" s="13"/>
      <c r="C7" s="13"/>
      <c r="D7" s="13"/>
      <c r="E7" s="13"/>
      <c r="F7" s="13"/>
      <c r="G7" s="13"/>
      <c r="H7" s="13"/>
      <c r="I7" s="147"/>
    </row>
    <row r="8" spans="1:9" ht="15">
      <c r="A8" s="11" t="s">
        <v>217</v>
      </c>
      <c r="B8" s="148">
        <v>953</v>
      </c>
      <c r="C8" s="148">
        <v>1981</v>
      </c>
      <c r="D8" s="148">
        <v>71</v>
      </c>
      <c r="E8" s="148">
        <v>40</v>
      </c>
      <c r="F8" s="148">
        <v>331</v>
      </c>
      <c r="G8" s="148">
        <v>3380</v>
      </c>
      <c r="H8" s="148">
        <v>86</v>
      </c>
      <c r="I8" s="149">
        <f aca="true" t="shared" si="0" ref="I8:I13">SUM(B8:H8)</f>
        <v>6842</v>
      </c>
    </row>
    <row r="9" spans="1:9" ht="15">
      <c r="A9" s="11" t="s">
        <v>218</v>
      </c>
      <c r="B9" s="148">
        <v>791</v>
      </c>
      <c r="C9" s="148">
        <v>1688</v>
      </c>
      <c r="D9" s="148">
        <v>76</v>
      </c>
      <c r="E9" s="148">
        <v>40</v>
      </c>
      <c r="F9" s="148">
        <v>293</v>
      </c>
      <c r="G9" s="148">
        <v>3321</v>
      </c>
      <c r="H9" s="148">
        <v>120</v>
      </c>
      <c r="I9" s="149">
        <f t="shared" si="0"/>
        <v>6329</v>
      </c>
    </row>
    <row r="10" spans="1:9" ht="15">
      <c r="A10" s="11" t="s">
        <v>219</v>
      </c>
      <c r="B10" s="148">
        <v>1273</v>
      </c>
      <c r="C10" s="148">
        <v>2067</v>
      </c>
      <c r="D10" s="148">
        <v>124</v>
      </c>
      <c r="E10" s="148">
        <v>35</v>
      </c>
      <c r="F10" s="148">
        <v>390</v>
      </c>
      <c r="G10" s="148">
        <v>2810</v>
      </c>
      <c r="H10" s="148">
        <v>230</v>
      </c>
      <c r="I10" s="149">
        <f t="shared" si="0"/>
        <v>6929</v>
      </c>
    </row>
    <row r="11" spans="1:9" ht="15">
      <c r="A11" s="11" t="s">
        <v>220</v>
      </c>
      <c r="B11" s="148">
        <v>907</v>
      </c>
      <c r="C11" s="148">
        <v>1734</v>
      </c>
      <c r="D11" s="148">
        <v>117</v>
      </c>
      <c r="E11" s="148">
        <v>45</v>
      </c>
      <c r="F11" s="148">
        <v>325</v>
      </c>
      <c r="G11" s="148">
        <v>2601</v>
      </c>
      <c r="H11" s="148">
        <v>124</v>
      </c>
      <c r="I11" s="149">
        <f t="shared" si="0"/>
        <v>5853</v>
      </c>
    </row>
    <row r="12" spans="1:9" ht="15">
      <c r="A12" s="11" t="s">
        <v>221</v>
      </c>
      <c r="B12" s="148">
        <v>767</v>
      </c>
      <c r="C12" s="148">
        <v>1414</v>
      </c>
      <c r="D12" s="148">
        <v>101</v>
      </c>
      <c r="E12" s="148">
        <v>31</v>
      </c>
      <c r="F12" s="148">
        <v>256</v>
      </c>
      <c r="G12" s="148">
        <v>2996</v>
      </c>
      <c r="H12" s="148">
        <v>182</v>
      </c>
      <c r="I12" s="149">
        <f t="shared" si="0"/>
        <v>5747</v>
      </c>
    </row>
    <row r="13" spans="1:9" ht="15.75" thickBot="1">
      <c r="A13" s="11" t="s">
        <v>222</v>
      </c>
      <c r="B13" s="148">
        <v>1068</v>
      </c>
      <c r="C13" s="148">
        <v>1566</v>
      </c>
      <c r="D13" s="148">
        <v>117</v>
      </c>
      <c r="E13" s="148">
        <v>42</v>
      </c>
      <c r="F13" s="148">
        <v>207</v>
      </c>
      <c r="G13" s="148">
        <v>2252</v>
      </c>
      <c r="H13" s="148">
        <v>205</v>
      </c>
      <c r="I13" s="149">
        <f t="shared" si="0"/>
        <v>5457</v>
      </c>
    </row>
    <row r="14" spans="1:9" ht="15">
      <c r="A14" s="5"/>
      <c r="B14" s="150"/>
      <c r="C14" s="150"/>
      <c r="D14" s="150"/>
      <c r="E14" s="150"/>
      <c r="F14" s="150"/>
      <c r="G14" s="150"/>
      <c r="H14" s="150"/>
      <c r="I14" s="151"/>
    </row>
    <row r="15" spans="1:9" s="85" customFormat="1" ht="15.75" thickBot="1">
      <c r="A15" s="92" t="s">
        <v>40</v>
      </c>
      <c r="B15" s="152">
        <f aca="true" t="shared" si="1" ref="B15:I15">SUM(B8:B13)</f>
        <v>5759</v>
      </c>
      <c r="C15" s="152">
        <f t="shared" si="1"/>
        <v>10450</v>
      </c>
      <c r="D15" s="152">
        <f t="shared" si="1"/>
        <v>606</v>
      </c>
      <c r="E15" s="152">
        <f t="shared" si="1"/>
        <v>233</v>
      </c>
      <c r="F15" s="152">
        <f t="shared" si="1"/>
        <v>1802</v>
      </c>
      <c r="G15" s="152">
        <f t="shared" si="1"/>
        <v>17360</v>
      </c>
      <c r="H15" s="152">
        <f t="shared" si="1"/>
        <v>947</v>
      </c>
      <c r="I15" s="153">
        <f t="shared" si="1"/>
        <v>37157</v>
      </c>
    </row>
    <row r="16" spans="2:9" ht="12.75">
      <c r="B16" s="45"/>
      <c r="C16" s="45"/>
      <c r="D16" s="45"/>
      <c r="E16" s="45"/>
      <c r="F16" s="45"/>
      <c r="G16" s="45"/>
      <c r="H16" s="45"/>
      <c r="I16" s="45"/>
    </row>
    <row r="17" spans="2:9" ht="12.75">
      <c r="B17" s="45"/>
      <c r="C17" s="45"/>
      <c r="D17" s="45"/>
      <c r="E17" s="45"/>
      <c r="F17" s="45"/>
      <c r="G17" s="45"/>
      <c r="H17" s="45"/>
      <c r="I17" s="45"/>
    </row>
    <row r="18" s="85" customFormat="1" ht="15">
      <c r="A18" s="85" t="s">
        <v>223</v>
      </c>
    </row>
    <row r="19" ht="13.5" thickBot="1"/>
    <row r="20" spans="1:3" ht="12.75">
      <c r="A20" s="5" t="s">
        <v>205</v>
      </c>
      <c r="B20" s="7" t="s">
        <v>224</v>
      </c>
      <c r="C20" s="10" t="s">
        <v>225</v>
      </c>
    </row>
    <row r="21" spans="1:3" ht="13.5" thickBot="1">
      <c r="A21" s="11"/>
      <c r="B21" s="13" t="s">
        <v>226</v>
      </c>
      <c r="C21" s="16" t="s">
        <v>227</v>
      </c>
    </row>
    <row r="22" spans="1:3" ht="12.75">
      <c r="A22" s="5"/>
      <c r="B22" s="6"/>
      <c r="C22" s="58"/>
    </row>
    <row r="23" spans="1:3" ht="12.75">
      <c r="A23" s="11" t="s">
        <v>217</v>
      </c>
      <c r="B23" s="46">
        <v>3745</v>
      </c>
      <c r="C23" s="154">
        <v>121</v>
      </c>
    </row>
    <row r="24" spans="1:3" ht="12.75">
      <c r="A24" s="11" t="s">
        <v>218</v>
      </c>
      <c r="B24" s="46">
        <v>3364</v>
      </c>
      <c r="C24" s="154">
        <v>107</v>
      </c>
    </row>
    <row r="25" spans="1:3" ht="12.75">
      <c r="A25" s="11" t="s">
        <v>219</v>
      </c>
      <c r="B25" s="46">
        <v>3881</v>
      </c>
      <c r="C25" s="154">
        <v>125</v>
      </c>
    </row>
    <row r="26" spans="1:3" ht="12.75">
      <c r="A26" s="11" t="s">
        <v>220</v>
      </c>
      <c r="B26" s="46">
        <v>3364</v>
      </c>
      <c r="C26" s="154">
        <v>104</v>
      </c>
    </row>
    <row r="27" spans="1:3" ht="12.75">
      <c r="A27" s="11" t="s">
        <v>221</v>
      </c>
      <c r="B27" s="46">
        <v>2824</v>
      </c>
      <c r="C27" s="154">
        <v>86</v>
      </c>
    </row>
    <row r="28" spans="1:3" ht="13.5" thickBot="1">
      <c r="A28" s="11" t="s">
        <v>222</v>
      </c>
      <c r="B28" s="46">
        <v>2945</v>
      </c>
      <c r="C28" s="154">
        <v>100</v>
      </c>
    </row>
    <row r="29" spans="1:3" ht="12.75">
      <c r="A29" s="5"/>
      <c r="B29" s="150"/>
      <c r="C29" s="155"/>
    </row>
    <row r="30" spans="1:3" s="85" customFormat="1" ht="15.75" thickBot="1">
      <c r="A30" s="92" t="s">
        <v>40</v>
      </c>
      <c r="B30" s="152">
        <v>3354</v>
      </c>
      <c r="C30" s="153">
        <v>107</v>
      </c>
    </row>
    <row r="32" ht="12.75">
      <c r="B32" s="45"/>
    </row>
    <row r="34" ht="12.75">
      <c r="A34" t="s">
        <v>228</v>
      </c>
    </row>
    <row r="35" ht="12.75">
      <c r="A35" t="s">
        <v>229</v>
      </c>
    </row>
    <row r="36" ht="12.75">
      <c r="A36" t="s">
        <v>230</v>
      </c>
    </row>
    <row r="37" ht="12.75">
      <c r="A37" t="s">
        <v>231</v>
      </c>
    </row>
    <row r="38" ht="12.75">
      <c r="A38" t="s">
        <v>232</v>
      </c>
    </row>
    <row r="39" ht="12.75">
      <c r="A39" t="s">
        <v>233</v>
      </c>
    </row>
  </sheetData>
  <mergeCells count="1">
    <mergeCell ref="B4:H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4">
      <selection activeCell="K34" sqref="K3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3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7.00390625" style="0" customWidth="1"/>
    <col min="2" max="2" width="61.00390625" style="0" customWidth="1"/>
    <col min="3" max="3" width="15.8515625" style="0" customWidth="1"/>
  </cols>
  <sheetData>
    <row r="1" s="84" customFormat="1" ht="15">
      <c r="A1" s="83" t="s">
        <v>89</v>
      </c>
    </row>
    <row r="2" s="84" customFormat="1" ht="15">
      <c r="A2" s="83" t="s">
        <v>90</v>
      </c>
    </row>
    <row r="5" s="85" customFormat="1" ht="15">
      <c r="A5" s="85" t="s">
        <v>91</v>
      </c>
    </row>
    <row r="6" s="85" customFormat="1" ht="15.75" thickBot="1"/>
    <row r="7" spans="1:3" ht="12.75">
      <c r="A7" s="86" t="s">
        <v>92</v>
      </c>
      <c r="B7" s="87" t="s">
        <v>93</v>
      </c>
      <c r="C7" s="10" t="s">
        <v>94</v>
      </c>
    </row>
    <row r="8" spans="1:3" ht="13.5" thickBot="1">
      <c r="A8" s="88" t="s">
        <v>95</v>
      </c>
      <c r="B8" s="89"/>
      <c r="C8" s="25"/>
    </row>
    <row r="9" spans="1:3" ht="12.75">
      <c r="A9" s="5" t="s">
        <v>96</v>
      </c>
      <c r="B9" s="87" t="s">
        <v>97</v>
      </c>
      <c r="C9" s="90">
        <v>281378.5</v>
      </c>
    </row>
    <row r="10" spans="1:3" ht="12.75">
      <c r="A10" s="11" t="s">
        <v>98</v>
      </c>
      <c r="B10" s="89" t="s">
        <v>99</v>
      </c>
      <c r="C10" s="32">
        <v>357000</v>
      </c>
    </row>
    <row r="11" spans="1:3" ht="12.75">
      <c r="A11" s="11" t="s">
        <v>100</v>
      </c>
      <c r="B11" s="89" t="s">
        <v>101</v>
      </c>
      <c r="C11" s="32">
        <v>12950</v>
      </c>
    </row>
    <row r="12" spans="1:3" ht="13.5" thickBot="1">
      <c r="A12" s="17" t="s">
        <v>102</v>
      </c>
      <c r="B12" s="91" t="s">
        <v>103</v>
      </c>
      <c r="C12" s="51">
        <v>2723</v>
      </c>
    </row>
    <row r="13" spans="1:3" ht="12.75">
      <c r="A13" s="11"/>
      <c r="B13" s="89"/>
      <c r="C13" s="32"/>
    </row>
    <row r="14" spans="1:3" s="85" customFormat="1" ht="15.75" thickBot="1">
      <c r="A14" s="92"/>
      <c r="B14" s="93" t="s">
        <v>40</v>
      </c>
      <c r="C14" s="94">
        <f>SUM(C9:C12)</f>
        <v>654051.5</v>
      </c>
    </row>
    <row r="15" ht="12.75">
      <c r="C15" s="95"/>
    </row>
    <row r="16" spans="1:2" s="96" customFormat="1" ht="12.75">
      <c r="A16" s="96" t="s">
        <v>104</v>
      </c>
      <c r="B16" s="97"/>
    </row>
    <row r="17" ht="12.75">
      <c r="B17" s="95"/>
    </row>
    <row r="18" spans="1:2" s="98" customFormat="1" ht="12.75">
      <c r="A18" s="98" t="s">
        <v>97</v>
      </c>
      <c r="B18" s="99"/>
    </row>
    <row r="19" spans="1:2" ht="12.75">
      <c r="A19" t="s">
        <v>105</v>
      </c>
      <c r="B19" s="95"/>
    </row>
    <row r="20" spans="1:2" ht="12.75">
      <c r="A20" t="s">
        <v>106</v>
      </c>
      <c r="B20" s="95"/>
    </row>
    <row r="21" spans="1:2" ht="12.75">
      <c r="A21" t="s">
        <v>107</v>
      </c>
      <c r="B21" s="95"/>
    </row>
    <row r="22" ht="12.75">
      <c r="B22" s="95"/>
    </row>
    <row r="23" spans="1:2" s="98" customFormat="1" ht="12.75">
      <c r="A23" s="98" t="s">
        <v>108</v>
      </c>
      <c r="B23" s="99"/>
    </row>
    <row r="24" spans="1:2" ht="12.75">
      <c r="A24" t="s">
        <v>109</v>
      </c>
      <c r="B24" s="95"/>
    </row>
    <row r="25" spans="1:2" ht="12.75">
      <c r="A25" t="s">
        <v>110</v>
      </c>
      <c r="B25" s="95"/>
    </row>
    <row r="26" ht="12.75">
      <c r="B26" s="95"/>
    </row>
    <row r="27" spans="1:2" s="98" customFormat="1" ht="12.75">
      <c r="A27" s="98" t="s">
        <v>111</v>
      </c>
      <c r="B27" s="99"/>
    </row>
    <row r="28" spans="1:2" ht="12.75">
      <c r="A28" t="s">
        <v>112</v>
      </c>
      <c r="B28" s="95"/>
    </row>
    <row r="30" s="100" customFormat="1" ht="12.75">
      <c r="A30" s="100" t="s">
        <v>103</v>
      </c>
    </row>
    <row r="31" ht="12.75">
      <c r="A31" t="s">
        <v>113</v>
      </c>
    </row>
    <row r="32" ht="12.75">
      <c r="A32" t="s">
        <v>114</v>
      </c>
    </row>
    <row r="35" s="85" customFormat="1" ht="15">
      <c r="A35" s="85" t="s">
        <v>115</v>
      </c>
    </row>
    <row r="36" s="85" customFormat="1" ht="15.75" thickBot="1"/>
    <row r="37" spans="1:3" ht="12.75">
      <c r="A37" s="86" t="s">
        <v>92</v>
      </c>
      <c r="B37" s="87" t="s">
        <v>93</v>
      </c>
      <c r="C37" s="10" t="s">
        <v>94</v>
      </c>
    </row>
    <row r="38" spans="1:3" ht="13.5" thickBot="1">
      <c r="A38" s="88" t="s">
        <v>95</v>
      </c>
      <c r="B38" s="89"/>
      <c r="C38" s="25"/>
    </row>
    <row r="39" spans="1:3" ht="12.75">
      <c r="A39" s="5" t="s">
        <v>96</v>
      </c>
      <c r="B39" s="87" t="s">
        <v>116</v>
      </c>
      <c r="C39" s="90">
        <v>779722</v>
      </c>
    </row>
    <row r="40" spans="1:3" ht="12.75">
      <c r="A40" s="11" t="s">
        <v>98</v>
      </c>
      <c r="B40" s="89" t="s">
        <v>117</v>
      </c>
      <c r="C40" s="32">
        <v>138949</v>
      </c>
    </row>
    <row r="41" spans="1:3" ht="12.75">
      <c r="A41" s="11" t="s">
        <v>118</v>
      </c>
      <c r="B41" s="89" t="s">
        <v>119</v>
      </c>
      <c r="C41" s="32">
        <v>22149</v>
      </c>
    </row>
    <row r="42" spans="1:3" ht="13.5" thickBot="1">
      <c r="A42" s="11" t="s">
        <v>100</v>
      </c>
      <c r="B42" s="89" t="s">
        <v>120</v>
      </c>
      <c r="C42" s="32">
        <v>2648.5</v>
      </c>
    </row>
    <row r="43" spans="1:3" ht="12.75">
      <c r="A43" s="5"/>
      <c r="B43" s="87"/>
      <c r="C43" s="90"/>
    </row>
    <row r="44" spans="1:3" s="85" customFormat="1" ht="15.75" thickBot="1">
      <c r="A44" s="92"/>
      <c r="B44" s="93" t="s">
        <v>40</v>
      </c>
      <c r="C44" s="94">
        <f>SUM(C39:C42)</f>
        <v>943468.5</v>
      </c>
    </row>
    <row r="46" spans="1:2" s="96" customFormat="1" ht="12.75">
      <c r="A46" s="96" t="s">
        <v>104</v>
      </c>
      <c r="B46" s="97"/>
    </row>
    <row r="47" ht="12.75">
      <c r="B47" s="95"/>
    </row>
    <row r="48" spans="1:2" s="98" customFormat="1" ht="12.75">
      <c r="A48" s="98" t="s">
        <v>116</v>
      </c>
      <c r="B48" s="99"/>
    </row>
    <row r="49" ht="12.75">
      <c r="A49" t="s">
        <v>121</v>
      </c>
    </row>
    <row r="51" ht="12.75">
      <c r="A51" s="98" t="s">
        <v>117</v>
      </c>
    </row>
    <row r="52" ht="12.75">
      <c r="A52" s="101" t="s">
        <v>122</v>
      </c>
    </row>
    <row r="53" ht="12.75">
      <c r="A53" s="101" t="s">
        <v>123</v>
      </c>
    </row>
    <row r="54" ht="12.75">
      <c r="A54" s="101" t="s">
        <v>124</v>
      </c>
    </row>
    <row r="56" ht="12.75">
      <c r="A56" s="98" t="s">
        <v>125</v>
      </c>
    </row>
    <row r="57" ht="12.75">
      <c r="A57" t="s">
        <v>126</v>
      </c>
    </row>
    <row r="60" s="85" customFormat="1" ht="15">
      <c r="A60" s="85" t="s">
        <v>127</v>
      </c>
    </row>
    <row r="61" ht="13.5" thickBot="1"/>
    <row r="62" spans="1:3" ht="12.75">
      <c r="A62" s="86" t="s">
        <v>92</v>
      </c>
      <c r="B62" s="87" t="s">
        <v>93</v>
      </c>
      <c r="C62" s="10" t="s">
        <v>94</v>
      </c>
    </row>
    <row r="63" spans="1:3" ht="13.5" thickBot="1">
      <c r="A63" s="102" t="s">
        <v>95</v>
      </c>
      <c r="B63" s="91"/>
      <c r="C63" s="60"/>
    </row>
    <row r="64" spans="1:3" ht="12.75">
      <c r="A64" s="11" t="s">
        <v>96</v>
      </c>
      <c r="B64" s="89" t="s">
        <v>128</v>
      </c>
      <c r="C64" s="32">
        <v>357000</v>
      </c>
    </row>
    <row r="65" spans="1:3" ht="12.75">
      <c r="A65" s="11" t="s">
        <v>98</v>
      </c>
      <c r="B65" s="89" t="s">
        <v>129</v>
      </c>
      <c r="C65" s="32">
        <v>295447.5</v>
      </c>
    </row>
    <row r="66" spans="1:3" ht="13.5" thickBot="1">
      <c r="A66" s="11" t="s">
        <v>118</v>
      </c>
      <c r="B66" s="89" t="s">
        <v>103</v>
      </c>
      <c r="C66" s="32">
        <v>2737</v>
      </c>
    </row>
    <row r="67" spans="1:3" ht="12.75">
      <c r="A67" s="5"/>
      <c r="B67" s="87"/>
      <c r="C67" s="90"/>
    </row>
    <row r="68" spans="1:3" s="85" customFormat="1" ht="15.75" thickBot="1">
      <c r="A68" s="92"/>
      <c r="B68" s="93" t="s">
        <v>40</v>
      </c>
      <c r="C68" s="94">
        <f>SUM(C64:C66)</f>
        <v>655184.5</v>
      </c>
    </row>
    <row r="70" spans="1:2" s="96" customFormat="1" ht="12.75">
      <c r="A70" s="96" t="s">
        <v>104</v>
      </c>
      <c r="B70" s="97"/>
    </row>
    <row r="71" ht="12.75">
      <c r="B71" s="95"/>
    </row>
    <row r="72" spans="1:2" s="98" customFormat="1" ht="12.75">
      <c r="A72" s="98" t="s">
        <v>128</v>
      </c>
      <c r="B72" s="99"/>
    </row>
    <row r="73" ht="12.75">
      <c r="A73" t="s">
        <v>130</v>
      </c>
    </row>
    <row r="74" ht="12.75">
      <c r="A74" t="s">
        <v>131</v>
      </c>
    </row>
    <row r="75" s="98" customFormat="1" ht="12.75">
      <c r="B75" s="99"/>
    </row>
    <row r="76" spans="1:2" s="98" customFormat="1" ht="12.75">
      <c r="A76" s="98" t="s">
        <v>129</v>
      </c>
      <c r="B76" s="99"/>
    </row>
    <row r="77" spans="1:2" s="98" customFormat="1" ht="12.75">
      <c r="A77" s="103" t="s">
        <v>132</v>
      </c>
      <c r="B77" s="99"/>
    </row>
    <row r="78" ht="12.75">
      <c r="A78" t="s">
        <v>133</v>
      </c>
    </row>
    <row r="79" ht="12.75">
      <c r="A79" s="101"/>
    </row>
    <row r="80" ht="12.75">
      <c r="A80" s="98" t="s">
        <v>134</v>
      </c>
    </row>
    <row r="81" ht="12.75">
      <c r="A81" t="s">
        <v>135</v>
      </c>
    </row>
    <row r="82" ht="12.75">
      <c r="A82" t="s">
        <v>136</v>
      </c>
    </row>
    <row r="85" ht="15">
      <c r="A85" s="85" t="s">
        <v>137</v>
      </c>
    </row>
    <row r="87" spans="1:4" ht="12.75">
      <c r="A87" t="s">
        <v>96</v>
      </c>
      <c r="B87" t="s">
        <v>138</v>
      </c>
      <c r="C87" s="95">
        <f>SUM(C44)</f>
        <v>943468.5</v>
      </c>
      <c r="D87" t="s">
        <v>139</v>
      </c>
    </row>
    <row r="88" spans="1:4" ht="12.75">
      <c r="A88" t="s">
        <v>98</v>
      </c>
      <c r="B88" t="s">
        <v>140</v>
      </c>
      <c r="C88" s="95">
        <f>SUM(C90:C91)</f>
        <v>1309236</v>
      </c>
      <c r="D88" t="s">
        <v>139</v>
      </c>
    </row>
    <row r="89" ht="12.75">
      <c r="B89" t="s">
        <v>141</v>
      </c>
    </row>
    <row r="90" spans="2:4" s="104" customFormat="1" ht="12">
      <c r="B90" s="105" t="s">
        <v>142</v>
      </c>
      <c r="C90" s="106">
        <f>SUM(C14)</f>
        <v>654051.5</v>
      </c>
      <c r="D90" s="104" t="s">
        <v>139</v>
      </c>
    </row>
    <row r="91" spans="2:4" s="104" customFormat="1" ht="12">
      <c r="B91" s="105" t="s">
        <v>143</v>
      </c>
      <c r="C91" s="106">
        <f>SUM(C68)</f>
        <v>655184.5</v>
      </c>
      <c r="D91" s="104" t="s">
        <v>139</v>
      </c>
    </row>
    <row r="93" spans="2:4" s="85" customFormat="1" ht="15">
      <c r="B93" s="85" t="s">
        <v>144</v>
      </c>
      <c r="C93" s="107">
        <f>SUM(C87:C88)</f>
        <v>2252704.5</v>
      </c>
      <c r="D93" s="85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6"/>
  <sheetViews>
    <sheetView zoomScale="75" zoomScaleNormal="75" workbookViewId="0" topLeftCell="A1">
      <selection activeCell="G60" sqref="G59:G60"/>
    </sheetView>
  </sheetViews>
  <sheetFormatPr defaultColWidth="9.140625" defaultRowHeight="12.75"/>
  <cols>
    <col min="2" max="2" width="12.140625" style="0" customWidth="1"/>
    <col min="3" max="3" width="10.8515625" style="0" customWidth="1"/>
    <col min="4" max="4" width="11.140625" style="0" customWidth="1"/>
    <col min="5" max="5" width="15.00390625" style="0" customWidth="1"/>
    <col min="6" max="6" width="13.28125" style="0" customWidth="1"/>
    <col min="7" max="7" width="18.28125" style="0" customWidth="1"/>
    <col min="8" max="8" width="14.8515625" style="0" bestFit="1" customWidth="1"/>
    <col min="9" max="10" width="10.8515625" style="0" customWidth="1"/>
  </cols>
  <sheetData>
    <row r="2" ht="15.75">
      <c r="B2" s="156" t="s">
        <v>234</v>
      </c>
    </row>
    <row r="3" ht="15.75">
      <c r="B3" s="156"/>
    </row>
    <row r="4" ht="13.5" thickBot="1"/>
    <row r="5" spans="2:10" ht="13.5" thickBot="1">
      <c r="B5" s="157" t="s">
        <v>205</v>
      </c>
      <c r="C5" s="157" t="s">
        <v>235</v>
      </c>
      <c r="D5" s="157" t="s">
        <v>236</v>
      </c>
      <c r="E5" s="158" t="s">
        <v>237</v>
      </c>
      <c r="F5" s="159"/>
      <c r="G5" s="160"/>
      <c r="I5" s="161"/>
      <c r="J5" s="160"/>
    </row>
    <row r="6" spans="2:10" ht="13.5" hidden="1" thickBot="1">
      <c r="B6" s="162" t="s">
        <v>217</v>
      </c>
      <c r="C6" s="163">
        <f>SUM('[2]2006'!E94)</f>
        <v>208860</v>
      </c>
      <c r="D6" s="163">
        <f>SUM('[2]2006'!E107)</f>
        <v>1973</v>
      </c>
      <c r="E6" s="164">
        <f>SUM(C6:D6)</f>
        <v>210833</v>
      </c>
      <c r="F6" s="165"/>
      <c r="G6" s="166"/>
      <c r="I6" s="45"/>
      <c r="J6" s="45"/>
    </row>
    <row r="7" spans="2:10" ht="13.5" hidden="1" thickBot="1">
      <c r="B7" s="167" t="s">
        <v>218</v>
      </c>
      <c r="C7" s="168">
        <f>SUM('[2]2006'!K94)</f>
        <v>166917</v>
      </c>
      <c r="D7" s="168">
        <f>SUM('[2]2006'!K107)</f>
        <v>1765</v>
      </c>
      <c r="E7" s="169">
        <f>SUM(C7:D7)</f>
        <v>168682</v>
      </c>
      <c r="F7" s="165"/>
      <c r="G7" s="166"/>
      <c r="I7" s="45"/>
      <c r="J7" s="45"/>
    </row>
    <row r="8" spans="2:10" ht="13.5" hidden="1" thickBot="1">
      <c r="B8" s="167" t="s">
        <v>219</v>
      </c>
      <c r="C8" s="168">
        <f>SUM('[2]2006'!Q94)</f>
        <v>158141</v>
      </c>
      <c r="D8" s="168">
        <f>SUM('[2]2006'!Q107)</f>
        <v>1846</v>
      </c>
      <c r="E8" s="169">
        <f aca="true" t="shared" si="0" ref="E8:E17">SUM(C8:D8)</f>
        <v>159987</v>
      </c>
      <c r="F8" s="165"/>
      <c r="G8" s="166"/>
      <c r="I8" s="45"/>
      <c r="J8" s="45"/>
    </row>
    <row r="9" spans="2:10" ht="13.5" hidden="1" thickBot="1">
      <c r="B9" s="167" t="s">
        <v>220</v>
      </c>
      <c r="C9" s="168">
        <f>SUM('[2]2006'!E203)</f>
        <v>119563</v>
      </c>
      <c r="D9" s="168">
        <f>SUM('[2]2006'!E216)</f>
        <v>1692</v>
      </c>
      <c r="E9" s="169">
        <f t="shared" si="0"/>
        <v>121255</v>
      </c>
      <c r="F9" s="165"/>
      <c r="G9" s="166"/>
      <c r="I9" s="45"/>
      <c r="J9" s="45"/>
    </row>
    <row r="10" spans="2:10" ht="13.5" hidden="1" thickBot="1">
      <c r="B10" s="167" t="s">
        <v>221</v>
      </c>
      <c r="C10" s="168"/>
      <c r="D10" s="168"/>
      <c r="E10" s="169">
        <f t="shared" si="0"/>
        <v>0</v>
      </c>
      <c r="F10" s="165"/>
      <c r="G10" s="166"/>
      <c r="I10" s="45"/>
      <c r="J10" s="45"/>
    </row>
    <row r="11" spans="2:10" ht="13.5" hidden="1" thickBot="1">
      <c r="B11" s="167" t="s">
        <v>222</v>
      </c>
      <c r="C11" s="168">
        <f>SUM('[2]2006'!Q203)</f>
        <v>268204</v>
      </c>
      <c r="D11" s="168">
        <f>SUM('[2]2006'!Q216)</f>
        <v>4141</v>
      </c>
      <c r="E11" s="169">
        <f t="shared" si="0"/>
        <v>272345</v>
      </c>
      <c r="F11" s="165"/>
      <c r="G11" s="166"/>
      <c r="H11" s="170"/>
      <c r="I11" s="45"/>
      <c r="J11" s="45"/>
    </row>
    <row r="12" spans="2:10" ht="13.5" hidden="1" thickBot="1">
      <c r="B12" s="167" t="s">
        <v>238</v>
      </c>
      <c r="C12" s="168"/>
      <c r="D12" s="168"/>
      <c r="E12" s="169">
        <f t="shared" si="0"/>
        <v>0</v>
      </c>
      <c r="F12" s="165"/>
      <c r="G12" s="166"/>
      <c r="I12" s="45"/>
      <c r="J12" s="45"/>
    </row>
    <row r="13" spans="2:10" ht="13.5" hidden="1" thickBot="1">
      <c r="B13" s="167" t="s">
        <v>239</v>
      </c>
      <c r="C13" s="168"/>
      <c r="D13" s="168"/>
      <c r="E13" s="169">
        <f t="shared" si="0"/>
        <v>0</v>
      </c>
      <c r="F13" s="165"/>
      <c r="G13" s="166"/>
      <c r="I13" s="45"/>
      <c r="J13" s="45"/>
    </row>
    <row r="14" spans="2:10" ht="13.5" hidden="1" thickBot="1">
      <c r="B14" s="167" t="s">
        <v>240</v>
      </c>
      <c r="C14" s="168"/>
      <c r="D14" s="168"/>
      <c r="E14" s="169">
        <f t="shared" si="0"/>
        <v>0</v>
      </c>
      <c r="F14" s="165"/>
      <c r="G14" s="166"/>
      <c r="I14" s="45"/>
      <c r="J14" s="45"/>
    </row>
    <row r="15" spans="2:10" ht="13.5" hidden="1" thickBot="1">
      <c r="B15" s="167" t="s">
        <v>241</v>
      </c>
      <c r="C15" s="168"/>
      <c r="D15" s="168"/>
      <c r="E15" s="169">
        <f t="shared" si="0"/>
        <v>0</v>
      </c>
      <c r="F15" s="165"/>
      <c r="G15" s="166"/>
      <c r="I15" s="45"/>
      <c r="J15" s="45"/>
    </row>
    <row r="16" spans="2:7" ht="13.5" hidden="1" thickBot="1">
      <c r="B16" s="167" t="s">
        <v>242</v>
      </c>
      <c r="C16" s="168"/>
      <c r="D16" s="168"/>
      <c r="E16" s="169">
        <f t="shared" si="0"/>
        <v>0</v>
      </c>
      <c r="F16" s="165"/>
      <c r="G16" s="166"/>
    </row>
    <row r="17" spans="2:7" ht="13.5" hidden="1" thickBot="1">
      <c r="B17" s="171" t="s">
        <v>243</v>
      </c>
      <c r="C17" s="168"/>
      <c r="D17" s="168"/>
      <c r="E17" s="169">
        <f t="shared" si="0"/>
        <v>0</v>
      </c>
      <c r="F17" s="165"/>
      <c r="G17" s="166"/>
    </row>
    <row r="18" spans="2:7" ht="13.5" thickBot="1">
      <c r="B18" s="172" t="s">
        <v>244</v>
      </c>
      <c r="C18" s="173">
        <f>SUM(C6:C17)</f>
        <v>921685</v>
      </c>
      <c r="D18" s="173">
        <f>SUM(D6:D17)</f>
        <v>11417</v>
      </c>
      <c r="E18" s="174">
        <f>SUM(E6:E17)</f>
        <v>933102</v>
      </c>
      <c r="F18" s="175"/>
      <c r="G18" s="176"/>
    </row>
    <row r="19" ht="12.75">
      <c r="F19" s="170"/>
    </row>
    <row r="20" s="177" customFormat="1" ht="12.75">
      <c r="B20" s="177" t="s">
        <v>245</v>
      </c>
    </row>
    <row r="21" spans="2:7" ht="12.75">
      <c r="B21" t="s">
        <v>246</v>
      </c>
      <c r="F21" s="95">
        <v>2.93</v>
      </c>
      <c r="G21" t="s">
        <v>247</v>
      </c>
    </row>
    <row r="22" spans="2:7" ht="12.75">
      <c r="B22" t="s">
        <v>248</v>
      </c>
      <c r="F22" s="95">
        <v>1.17</v>
      </c>
      <c r="G22" t="s">
        <v>249</v>
      </c>
    </row>
    <row r="23" spans="2:7" ht="12.75">
      <c r="B23" t="s">
        <v>250</v>
      </c>
      <c r="F23" s="95">
        <v>100</v>
      </c>
      <c r="G23" t="s">
        <v>251</v>
      </c>
    </row>
    <row r="24" ht="12.75">
      <c r="F24" s="95"/>
    </row>
    <row r="25" spans="2:7" ht="12.75">
      <c r="B25" s="45" t="s">
        <v>252</v>
      </c>
      <c r="C25" s="45"/>
      <c r="F25" s="95">
        <v>4.38</v>
      </c>
      <c r="G25" t="s">
        <v>247</v>
      </c>
    </row>
    <row r="26" spans="2:7" ht="12.75">
      <c r="B26" t="s">
        <v>248</v>
      </c>
      <c r="F26" s="95">
        <v>1.93</v>
      </c>
      <c r="G26" t="s">
        <v>247</v>
      </c>
    </row>
    <row r="27" spans="2:7" ht="12.75">
      <c r="B27" s="45" t="s">
        <v>250</v>
      </c>
      <c r="C27" s="45"/>
      <c r="F27" s="95">
        <v>120</v>
      </c>
      <c r="G27" t="s">
        <v>251</v>
      </c>
    </row>
    <row r="28" spans="2:6" ht="12.75">
      <c r="B28" s="45"/>
      <c r="C28" s="45"/>
      <c r="F28" s="95"/>
    </row>
    <row r="30" s="178" customFormat="1" ht="12.75">
      <c r="B30" s="178" t="s">
        <v>253</v>
      </c>
    </row>
    <row r="31" ht="13.5" thickBot="1"/>
    <row r="32" spans="2:10" ht="13.5" thickBot="1">
      <c r="B32" s="179" t="s">
        <v>254</v>
      </c>
      <c r="C32" s="180" t="s">
        <v>235</v>
      </c>
      <c r="D32" s="180" t="s">
        <v>236</v>
      </c>
      <c r="E32" s="157" t="s">
        <v>237</v>
      </c>
      <c r="F32" s="159"/>
      <c r="G32" s="160"/>
      <c r="I32" s="161"/>
      <c r="J32" s="160"/>
    </row>
    <row r="33" spans="2:10" ht="12.75">
      <c r="B33" s="11">
        <v>2001</v>
      </c>
      <c r="C33" s="148">
        <v>1051928</v>
      </c>
      <c r="D33" s="148">
        <v>17229</v>
      </c>
      <c r="E33" s="181">
        <f aca="true" t="shared" si="1" ref="E33:E38">SUM(C33:D33)</f>
        <v>1069157</v>
      </c>
      <c r="F33" s="165"/>
      <c r="G33" s="166"/>
      <c r="I33" s="45"/>
      <c r="J33" s="45"/>
    </row>
    <row r="34" spans="2:10" ht="12.75">
      <c r="B34" s="11">
        <v>2002</v>
      </c>
      <c r="C34" s="148">
        <v>989190</v>
      </c>
      <c r="D34" s="148">
        <v>14644</v>
      </c>
      <c r="E34" s="181">
        <f t="shared" si="1"/>
        <v>1003834</v>
      </c>
      <c r="F34" s="165"/>
      <c r="G34" s="166"/>
      <c r="I34" s="45"/>
      <c r="J34" s="45"/>
    </row>
    <row r="35" spans="2:10" ht="12.75">
      <c r="B35" s="11">
        <v>2003</v>
      </c>
      <c r="C35" s="148">
        <v>1007477</v>
      </c>
      <c r="D35" s="148">
        <v>15747</v>
      </c>
      <c r="E35" s="181">
        <f t="shared" si="1"/>
        <v>1023224</v>
      </c>
      <c r="F35" s="165"/>
      <c r="G35" s="166"/>
      <c r="I35" s="45"/>
      <c r="J35" s="45"/>
    </row>
    <row r="36" spans="2:10" ht="12.75">
      <c r="B36" s="182">
        <v>2004</v>
      </c>
      <c r="C36" s="148">
        <v>942763</v>
      </c>
      <c r="D36" s="148">
        <v>11050</v>
      </c>
      <c r="E36" s="181">
        <f t="shared" si="1"/>
        <v>953813</v>
      </c>
      <c r="F36" s="165"/>
      <c r="G36" s="166"/>
      <c r="I36" s="45"/>
      <c r="J36" s="45"/>
    </row>
    <row r="37" spans="2:10" ht="12.75">
      <c r="B37" s="11">
        <v>2005</v>
      </c>
      <c r="C37" s="148">
        <v>925339</v>
      </c>
      <c r="D37" s="148">
        <v>11383</v>
      </c>
      <c r="E37" s="181">
        <f t="shared" si="1"/>
        <v>936722</v>
      </c>
      <c r="F37" s="165"/>
      <c r="G37" s="166"/>
      <c r="I37" s="45"/>
      <c r="J37" s="45"/>
    </row>
    <row r="38" spans="2:10" ht="13.5" thickBot="1">
      <c r="B38" s="17">
        <v>2006</v>
      </c>
      <c r="C38" s="183">
        <f>SUM(C18)</f>
        <v>921685</v>
      </c>
      <c r="D38" s="183">
        <f>SUM(D18)</f>
        <v>11417</v>
      </c>
      <c r="E38" s="184">
        <f t="shared" si="1"/>
        <v>933102</v>
      </c>
      <c r="F38" s="165"/>
      <c r="G38" s="166"/>
      <c r="I38" s="45"/>
      <c r="J38" s="45"/>
    </row>
    <row r="39" spans="2:10" ht="12.75">
      <c r="B39" s="72"/>
      <c r="C39" s="185"/>
      <c r="D39" s="185"/>
      <c r="E39" s="166"/>
      <c r="F39" s="166"/>
      <c r="G39" s="166"/>
      <c r="I39" s="45"/>
      <c r="J39" s="45"/>
    </row>
    <row r="40" spans="2:10" ht="12.75" hidden="1">
      <c r="B40" s="72"/>
      <c r="C40" s="185"/>
      <c r="D40" s="185"/>
      <c r="E40" s="166"/>
      <c r="F40" s="166"/>
      <c r="G40" s="166"/>
      <c r="I40" s="45"/>
      <c r="J40" s="45"/>
    </row>
    <row r="41" spans="2:10" ht="12.75" hidden="1">
      <c r="B41" s="72"/>
      <c r="C41" s="185"/>
      <c r="D41" s="185"/>
      <c r="E41" s="166"/>
      <c r="F41" s="166"/>
      <c r="G41" s="166"/>
      <c r="I41" s="45"/>
      <c r="J41" s="45"/>
    </row>
    <row r="42" s="178" customFormat="1" ht="12.75" hidden="1">
      <c r="B42" s="178" t="s">
        <v>255</v>
      </c>
    </row>
    <row r="43" ht="13.5" hidden="1" thickBot="1"/>
    <row r="44" spans="2:10" ht="13.5" hidden="1" thickBot="1">
      <c r="B44" s="179" t="s">
        <v>254</v>
      </c>
      <c r="C44" s="180" t="s">
        <v>235</v>
      </c>
      <c r="D44" s="180" t="s">
        <v>236</v>
      </c>
      <c r="E44" s="186" t="s">
        <v>256</v>
      </c>
      <c r="F44" s="159"/>
      <c r="G44" s="160"/>
      <c r="I44" s="161"/>
      <c r="J44" s="160"/>
    </row>
    <row r="45" spans="2:10" ht="12.75" hidden="1">
      <c r="B45" s="11">
        <v>2001</v>
      </c>
      <c r="C45" s="148">
        <v>1051928</v>
      </c>
      <c r="D45" s="148">
        <v>17229</v>
      </c>
      <c r="E45" s="187">
        <f aca="true" t="shared" si="2" ref="E45:E50">SUM(C45:D45)</f>
        <v>1069157</v>
      </c>
      <c r="F45" s="165"/>
      <c r="G45" s="166"/>
      <c r="I45" s="45"/>
      <c r="J45" s="45"/>
    </row>
    <row r="46" spans="2:10" ht="12.75" hidden="1">
      <c r="B46" s="11">
        <v>2002</v>
      </c>
      <c r="C46" s="148">
        <v>989190</v>
      </c>
      <c r="D46" s="148">
        <v>14644</v>
      </c>
      <c r="E46" s="187">
        <f t="shared" si="2"/>
        <v>1003834</v>
      </c>
      <c r="F46" s="165"/>
      <c r="G46" s="166"/>
      <c r="I46" s="45"/>
      <c r="J46" s="45"/>
    </row>
    <row r="47" spans="2:10" ht="12.75" hidden="1">
      <c r="B47" s="11">
        <v>2003</v>
      </c>
      <c r="C47" s="148">
        <v>1007477</v>
      </c>
      <c r="D47" s="148">
        <v>15747</v>
      </c>
      <c r="E47" s="187">
        <f t="shared" si="2"/>
        <v>1023224</v>
      </c>
      <c r="F47" s="165"/>
      <c r="G47" s="166"/>
      <c r="I47" s="45"/>
      <c r="J47" s="45"/>
    </row>
    <row r="48" spans="2:10" ht="12.75" hidden="1">
      <c r="B48" s="182">
        <v>2004</v>
      </c>
      <c r="C48" s="148">
        <v>942763</v>
      </c>
      <c r="D48" s="148">
        <v>11050</v>
      </c>
      <c r="E48" s="187">
        <f t="shared" si="2"/>
        <v>953813</v>
      </c>
      <c r="F48" s="165"/>
      <c r="G48" s="166"/>
      <c r="I48" s="45"/>
      <c r="J48" s="45"/>
    </row>
    <row r="49" spans="2:10" ht="12.75" hidden="1">
      <c r="B49" s="11">
        <v>2005</v>
      </c>
      <c r="C49" s="148">
        <v>925339</v>
      </c>
      <c r="D49" s="148">
        <v>11383</v>
      </c>
      <c r="E49" s="187">
        <f t="shared" si="2"/>
        <v>936722</v>
      </c>
      <c r="F49" s="165"/>
      <c r="G49" s="166"/>
      <c r="I49" s="45"/>
      <c r="J49" s="45"/>
    </row>
    <row r="50" spans="2:7" ht="13.5" hidden="1" thickBot="1">
      <c r="B50" s="188">
        <v>2006</v>
      </c>
      <c r="C50" s="183">
        <v>921685</v>
      </c>
      <c r="D50" s="183">
        <v>11417</v>
      </c>
      <c r="E50" s="189">
        <f t="shared" si="2"/>
        <v>933102</v>
      </c>
      <c r="F50" s="57"/>
      <c r="G50" s="72"/>
    </row>
    <row r="51" ht="12.75" hidden="1">
      <c r="C51" s="190">
        <v>0</v>
      </c>
    </row>
    <row r="52" ht="12.75" hidden="1">
      <c r="C52" s="190">
        <v>250000</v>
      </c>
    </row>
    <row r="53" ht="12.75" hidden="1">
      <c r="C53" s="190">
        <v>500000</v>
      </c>
    </row>
    <row r="54" ht="12.75" hidden="1">
      <c r="C54" s="190">
        <v>750000</v>
      </c>
    </row>
    <row r="55" ht="12.75" hidden="1">
      <c r="C55" s="190">
        <v>1000000</v>
      </c>
    </row>
    <row r="56" ht="12.75" hidden="1">
      <c r="C56" s="190">
        <v>1250000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Dechto</cp:lastModifiedBy>
  <dcterms:created xsi:type="dcterms:W3CDTF">2006-08-15T07:53:42Z</dcterms:created>
  <dcterms:modified xsi:type="dcterms:W3CDTF">2006-08-16T16:52:26Z</dcterms:modified>
  <cp:category/>
  <cp:version/>
  <cp:contentType/>
  <cp:contentStatus/>
</cp:coreProperties>
</file>