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elk.prehľad" sheetId="1" r:id="rId1"/>
    <sheet name="Transfery" sheetId="2" r:id="rId2"/>
    <sheet name="Hodiny" sheetId="3" r:id="rId3"/>
    <sheet name="Záv.+pohľ." sheetId="4" r:id="rId4"/>
    <sheet name="VO-el.energia" sheetId="5" r:id="rId5"/>
    <sheet name="Stredisk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<sst xmlns="http://schemas.openxmlformats.org/spreadsheetml/2006/main" count="435" uniqueCount="239">
  <si>
    <t>CELKOVÝ PREHĽAD NÁKLADOV A VÝNOSOV ZA OBDOBIE 1-12/2003</t>
  </si>
  <si>
    <t>(v Sk)</t>
  </si>
  <si>
    <t>Účet</t>
  </si>
  <si>
    <t>Názov položky</t>
  </si>
  <si>
    <t>Skutočnosť</t>
  </si>
  <si>
    <t>1-12/2003</t>
  </si>
  <si>
    <t>NÁKLADY</t>
  </si>
  <si>
    <t>Spotreba materiálu</t>
  </si>
  <si>
    <t>Spotreba energie</t>
  </si>
  <si>
    <t>Predaný tovar</t>
  </si>
  <si>
    <t>Opravy a udržovanie</t>
  </si>
  <si>
    <t>Cestovné</t>
  </si>
  <si>
    <t>Náklady na reprezentáciu</t>
  </si>
  <si>
    <t>Ostatné služby</t>
  </si>
  <si>
    <t>Mzdové náklady</t>
  </si>
  <si>
    <t>Zákonné sociálne poistenie</t>
  </si>
  <si>
    <t>Ostatné sociálne zabezpečenie</t>
  </si>
  <si>
    <t>Zákonné sociálne náklady</t>
  </si>
  <si>
    <t>Cestná daň</t>
  </si>
  <si>
    <t>Daň z nehnuteľnosti</t>
  </si>
  <si>
    <t>Ostatné dane a poplatky</t>
  </si>
  <si>
    <t>Zostatková cena predaného majetku</t>
  </si>
  <si>
    <t>Dary</t>
  </si>
  <si>
    <t>Zmluvné pokuty, penále a úroky z omeškania</t>
  </si>
  <si>
    <t>Ostatné pokuty a penále</t>
  </si>
  <si>
    <t>Odpis pohľadávky</t>
  </si>
  <si>
    <t>Ostatné náklady</t>
  </si>
  <si>
    <t>Odpisy</t>
  </si>
  <si>
    <t>Tvorba zákonných a ostatných rezerv</t>
  </si>
  <si>
    <t>Tvorba ostatných rezerv</t>
  </si>
  <si>
    <t>Tvorba ostatných opravných položiek</t>
  </si>
  <si>
    <t>Kurzové straty</t>
  </si>
  <si>
    <t>Ostatné finančné náklady</t>
  </si>
  <si>
    <t>Odložená daň z príjmov z bežnej činnosti</t>
  </si>
  <si>
    <t>Splatná daň z príjmov z bežnej a mimor.činnosti</t>
  </si>
  <si>
    <t>VÝNOSY</t>
  </si>
  <si>
    <t>Tržby z predaja služieb</t>
  </si>
  <si>
    <t>Tržby za tovar</t>
  </si>
  <si>
    <t>Tržby z predaja majetku</t>
  </si>
  <si>
    <t>Ostatné výnosy z činnosti</t>
  </si>
  <si>
    <t>Zúčtovanie ostatných opravných položiek</t>
  </si>
  <si>
    <t>Úroky</t>
  </si>
  <si>
    <t>Ostatné mimoriadne výnosy</t>
  </si>
  <si>
    <t>ROZDIEL</t>
  </si>
  <si>
    <t>Sumy sú uvádzané bez DPH.</t>
  </si>
  <si>
    <t>PRÍLOHY</t>
  </si>
  <si>
    <t>PREHĽAD SCHVÁLENÝCH A POSKYTNUTÝCH FINANČNÝCH PROSTRIEDKOV Z ROZPOČTU MESTA V r. 2003</t>
  </si>
  <si>
    <t>Správa a prevádzka verejného osvetlenia a cestnej svetelnej signalizácie</t>
  </si>
  <si>
    <t>06.4.0.</t>
  </si>
  <si>
    <t>VEREJNÉ OSVETLENIE</t>
  </si>
  <si>
    <t>Schválený</t>
  </si>
  <si>
    <t>I. úprava</t>
  </si>
  <si>
    <t>II.úprava</t>
  </si>
  <si>
    <t>III.úprava</t>
  </si>
  <si>
    <t>IV.úprava</t>
  </si>
  <si>
    <t>V.úprava</t>
  </si>
  <si>
    <t>rozpočet</t>
  </si>
  <si>
    <t>rozpočtu</t>
  </si>
  <si>
    <t>Výdavky spolu</t>
  </si>
  <si>
    <t>Transfer na elektrickú energiu VO a CSS</t>
  </si>
  <si>
    <t>- transfer na el. energiu VO a CSS r. 2003</t>
  </si>
  <si>
    <t>- doplatok za spotrebovanú el. energiu v r. 2002</t>
  </si>
  <si>
    <t>Transfer na prevádzku VO a CSS</t>
  </si>
  <si>
    <t>Kapitálový transfer PO</t>
  </si>
  <si>
    <t>Správa a prevádzka špotovísk (zimný a futbalový štadión)</t>
  </si>
  <si>
    <t>08.1.0.</t>
  </si>
  <si>
    <t>REKREAČNÉ S ŠPORTOVÉ SLUŽBY</t>
  </si>
  <si>
    <t>Transfer na prevádzku športovísk</t>
  </si>
  <si>
    <t>Vybudovanie mobilnej ľadovej plochy na Námestí slobody</t>
  </si>
  <si>
    <t>04.4.3.</t>
  </si>
  <si>
    <t>VÝSTAVBA</t>
  </si>
  <si>
    <t>PREHĽAD NÁKLADOV A POSKYTNUTÝCH TRANSFEROV ZA OBDOBIE 1-12/2003</t>
  </si>
  <si>
    <t>Verejné osvetlenie - elektrická energia VO a CSS</t>
  </si>
  <si>
    <t>Zálohové platby na el. energiu VO a CSS v r. 2003</t>
  </si>
  <si>
    <t>Vyúčtovanie el. energie VO a CSS v r. 2003</t>
  </si>
  <si>
    <t>DPH</t>
  </si>
  <si>
    <t>TRANSFER</t>
  </si>
  <si>
    <t>Transfer na el. energiu VO a CSS v r. 2003</t>
  </si>
  <si>
    <t>Časť transferu na el. energiu vo výške 1.041.000,00 Sk (po zdanení 913.157,90 Sk)</t>
  </si>
  <si>
    <t>bola použitá na úhradu doplatku z r. 2002, ktorý vznikol ako dôsledok rozdielu medzi</t>
  </si>
  <si>
    <t>poukázaným príspevkov na úhradu el. energie VO a CSS od mesta v r. 2002 a výškou</t>
  </si>
  <si>
    <t>nákladou na skutočne spotrebovanú el. energiu v r. 2002.</t>
  </si>
  <si>
    <t>Verejné osvetlenie - správa a prevádzka VO a CSS</t>
  </si>
  <si>
    <t>Pohonné hmoty</t>
  </si>
  <si>
    <t>Mzdové náklady + zák. a ostatné soc.poistenie</t>
  </si>
  <si>
    <t>Stravné</t>
  </si>
  <si>
    <t>Sociálny fond</t>
  </si>
  <si>
    <t>Tvorba zákonných rezerv</t>
  </si>
  <si>
    <t>TRANSFERY</t>
  </si>
  <si>
    <t>Transfer na prevádzku VO</t>
  </si>
  <si>
    <t>Zimný štadión</t>
  </si>
  <si>
    <t>Pohonné hmoty + oleje</t>
  </si>
  <si>
    <t>Spotreba elektrickej energie</t>
  </si>
  <si>
    <t>Spotreba plynu</t>
  </si>
  <si>
    <t>Spotreba vodné-stočné a zrážková voda</t>
  </si>
  <si>
    <t>Prenájom majetku</t>
  </si>
  <si>
    <t>Transfer na prevádzku ZŠ</t>
  </si>
  <si>
    <t>Futbalový štadión</t>
  </si>
  <si>
    <t>Spotreba vodné-stočné + zrážková voda</t>
  </si>
  <si>
    <t>Transfer na prevádzku FŠ</t>
  </si>
  <si>
    <t>PREHĽAD NÁKLADOV A VÝNOSOV ZA OBDOBIE 1-12/2003</t>
  </si>
  <si>
    <t>Parkoviská</t>
  </si>
  <si>
    <t>Spotreba vody - splaškové vody</t>
  </si>
  <si>
    <t>Tržba z parkovísk</t>
  </si>
  <si>
    <t>PREHĽAD NÁKLADOV, VÝNOSOV A POSKYTNUTÝCH TRANSFEROV ZA OBDOBIE 1-12/2003</t>
  </si>
  <si>
    <t>Ostatná činnosť</t>
  </si>
  <si>
    <t>Dary a sponzorské príspevky</t>
  </si>
  <si>
    <t>Tržby z predaja tovaru</t>
  </si>
  <si>
    <t>Transfer na činnosť</t>
  </si>
  <si>
    <t>VYUŽITIE FUTBALOVÝCH IHRÍSK NA TRÉNINGOVÚ A ZÁPASOVÚ ČINNOSŤ</t>
  </si>
  <si>
    <t>OD 1.1. DO 31.12.2003</t>
  </si>
  <si>
    <t>(v hod.)</t>
  </si>
  <si>
    <t>Družstvo</t>
  </si>
  <si>
    <t>Hlavné</t>
  </si>
  <si>
    <t>Pomocné</t>
  </si>
  <si>
    <t>S.Chalupku</t>
  </si>
  <si>
    <t>Priemstav</t>
  </si>
  <si>
    <t>V.Lehôtka</t>
  </si>
  <si>
    <t>SPOLU</t>
  </si>
  <si>
    <t>A muži</t>
  </si>
  <si>
    <t>A dorast</t>
  </si>
  <si>
    <t>17 dorast</t>
  </si>
  <si>
    <t>16 dorast</t>
  </si>
  <si>
    <t>9 r. žiaci</t>
  </si>
  <si>
    <t>8 r. žiaci</t>
  </si>
  <si>
    <t>7 r. žiaci</t>
  </si>
  <si>
    <t>6 r. žiaci</t>
  </si>
  <si>
    <t>5 r. žiaci</t>
  </si>
  <si>
    <t>4 r. žiaci</t>
  </si>
  <si>
    <t>3 r. žiaci</t>
  </si>
  <si>
    <t>2 r. žiaci</t>
  </si>
  <si>
    <t>CELKOM</t>
  </si>
  <si>
    <t>Tréningová činnosť:</t>
  </si>
  <si>
    <t>1 714 hodín</t>
  </si>
  <si>
    <t>Zápasová činnosť:</t>
  </si>
  <si>
    <t xml:space="preserve">   225 hodín</t>
  </si>
  <si>
    <t>VYUŽITIE ĽADOVEJ PLOCHY</t>
  </si>
  <si>
    <t>TRÉNINGOVÁ A ZÁPASOVÁ ČINNOSŤ: MŠHK</t>
  </si>
  <si>
    <t>Kategória</t>
  </si>
  <si>
    <t>Počet hodín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</si>
  <si>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</si>
  <si>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</si>
  <si>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</si>
  <si>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</si>
  <si>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</si>
  <si>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</si>
  <si>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</si>
  <si>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</si>
  <si>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</si>
  <si>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Muži</t>
  </si>
  <si>
    <t>STAV POHĽADÁVOK A ZÁVAZKOV K 31.12.2003</t>
  </si>
  <si>
    <t>STAV POHĽADÁVOK K 31.12.2003</t>
  </si>
  <si>
    <t>Názov</t>
  </si>
  <si>
    <t>Rok</t>
  </si>
  <si>
    <t xml:space="preserve">Suma </t>
  </si>
  <si>
    <t>Poznámka</t>
  </si>
  <si>
    <t>vzniku</t>
  </si>
  <si>
    <t>v Sk</t>
  </si>
  <si>
    <t>Refakturácie za spotrebovanú el. energiu - ZŠ</t>
  </si>
  <si>
    <t>uhradené začiatkom r. 2004</t>
  </si>
  <si>
    <t>Refakturácia za spotrebu vody - ZŠ</t>
  </si>
  <si>
    <t>ZIMNÝ ŠTADIÓN</t>
  </si>
  <si>
    <t xml:space="preserve">Pranie prádla </t>
  </si>
  <si>
    <t>Prenájom priestorov - bufet</t>
  </si>
  <si>
    <t xml:space="preserve">Kosenie ihrísk </t>
  </si>
  <si>
    <t xml:space="preserve">Reklamné služby </t>
  </si>
  <si>
    <t>čiastkové úhrady v r. 2004</t>
  </si>
  <si>
    <t>Prenájom priestorov - kancelárske priestory</t>
  </si>
  <si>
    <t>dohoda o vysporiadaní</t>
  </si>
  <si>
    <t>Prenájom priestorov - reštaurácia</t>
  </si>
  <si>
    <t>Prenájom priestorov - predajňa nábytku</t>
  </si>
  <si>
    <t>FUTBALOVÝ ŠTADIÓN</t>
  </si>
  <si>
    <t>Prenájom priestorov v Stredisku</t>
  </si>
  <si>
    <t>splátkový kalendár</t>
  </si>
  <si>
    <t>Prenájom predajného stola v Stredisku</t>
  </si>
  <si>
    <t>Refakturácia za vypracovanie projektu</t>
  </si>
  <si>
    <t>vzájomný zápočet r. 2004</t>
  </si>
  <si>
    <t xml:space="preserve">Refakturácia za práce </t>
  </si>
  <si>
    <t>Refakturácie za používanie telefónu</t>
  </si>
  <si>
    <t>Refakturácie za spotrebu vody</t>
  </si>
  <si>
    <t>žaloba na súde</t>
  </si>
  <si>
    <t>Refakturácia za spotrebu el. energie</t>
  </si>
  <si>
    <t>Refakturácia za administratívne práce v Stredisku</t>
  </si>
  <si>
    <t>Refakturácia za práce vykonané v Stredisku</t>
  </si>
  <si>
    <t>Prenájom priestorov - modelingová agentúra</t>
  </si>
  <si>
    <t>OSTATNÁ ČINNOSŤ</t>
  </si>
  <si>
    <t>POHĽADÁVKY SPOLU</t>
  </si>
  <si>
    <t>STAV ZÁVAZKOV 31.12.2003</t>
  </si>
  <si>
    <t xml:space="preserve">Prenájom priestorov </t>
  </si>
  <si>
    <t>Opravy VO</t>
  </si>
  <si>
    <t>Vyúčtovanie el. energie VO a CSS</t>
  </si>
  <si>
    <t>Oprava ávie</t>
  </si>
  <si>
    <t>Elektropráce - doplatok</t>
  </si>
  <si>
    <t>Napojenie púťových stánkov</t>
  </si>
  <si>
    <t>Odvoz odpadu</t>
  </si>
  <si>
    <t>Občerstvenie po futbalovom zápase</t>
  </si>
  <si>
    <t>Čistenie parkoviska</t>
  </si>
  <si>
    <t>Dažďová voda - parkovisko na Dlhej ulici</t>
  </si>
  <si>
    <t>Poradenstvo</t>
  </si>
  <si>
    <t>Zadebnenie otvorov v Stredisku</t>
  </si>
  <si>
    <t>Ochrana majetku</t>
  </si>
  <si>
    <t>Hygienické potreby - verejné WC</t>
  </si>
  <si>
    <t>Dovoz vody na ľadovú plochu</t>
  </si>
  <si>
    <t>Čistenie kanalizácie - ľadová plocha</t>
  </si>
  <si>
    <t>Výmena oleja</t>
  </si>
  <si>
    <t>Nálepky na ľadovú plochu</t>
  </si>
  <si>
    <t>Prenájom pozemku</t>
  </si>
  <si>
    <t>ZÁVAZKY SPOLU</t>
  </si>
  <si>
    <t>Vyššie uvedené záväzky boli vysporiadané začiatkom r. 2004.</t>
  </si>
  <si>
    <t>Spotreba elektrickej energie za rok 2003.</t>
  </si>
  <si>
    <t>Mesiac</t>
  </si>
  <si>
    <t>VO v kWh</t>
  </si>
  <si>
    <t>CSS v kWh</t>
  </si>
  <si>
    <t>VO v Sk</t>
  </si>
  <si>
    <t>CSS v Sk</t>
  </si>
  <si>
    <t>Spolu v Sk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</si>
  <si>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</si>
  <si>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</si>
  <si>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</si>
  <si>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</si>
  <si>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</si>
  <si>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</si>
  <si>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</si>
  <si>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</si>
  <si>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</si>
  <si>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</si>
  <si>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</si>
  <si>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</si>
  <si>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</si>
  <si>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Cena za 1 kWh el.energie VO</t>
  </si>
  <si>
    <t>Sk</t>
  </si>
  <si>
    <t>Cena za 1 kWh el. energie CSS</t>
  </si>
  <si>
    <t>Poplatok za prenájom elektromerov</t>
  </si>
  <si>
    <t>Sk/elektromer/mesiac</t>
  </si>
  <si>
    <t>Poznámka:</t>
  </si>
  <si>
    <t>Za mesiac november nebol vykonaný odpis elektromerov, v dôsledku vysokej pracovnej vyťaženosti</t>
  </si>
  <si>
    <t>zamestnancov VO (vianočná výzdoba, výmena svietidiel 2x36 W, zabezpečenie akcie "Rozprávka</t>
  </si>
  <si>
    <t>Vianoc" a i.). Následne bol odpis vykonaní v mesiaci december za obidva mesiace.</t>
  </si>
  <si>
    <t>Spotreba elektrickej energie v r. 2002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</si>
</sst>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&quot;Sk&quot;_-;\-* #,##0.0\ &quot;Sk&quot;_-;_-* &quot;-&quot;?\ &quot;Sk&quot;_-;_-@_-"/>
  </numFmts>
  <fonts count="12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6" xfId="0" applyNumberForma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 quotePrefix="1">
      <alignment horizontal="center"/>
    </xf>
    <xf numFmtId="4" fontId="1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1" fontId="1" fillId="0" borderId="2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1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" fontId="0" fillId="0" borderId="0" xfId="0" applyNumberFormat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echto1\Desktop\New%20Folder\elektrinaVO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2004"/>
      <sheetName val="2004"/>
      <sheetName val="2001"/>
      <sheetName val="2002"/>
      <sheetName val="sumár2002"/>
      <sheetName val="2003"/>
      <sheetName val="sumár2003"/>
    </sheetNames>
    <sheetDataSet>
      <sheetData sheetId="5">
        <row r="92">
          <cell r="E92">
            <v>245756</v>
          </cell>
          <cell r="K92">
            <v>176179</v>
          </cell>
          <cell r="Q92">
            <v>190259</v>
          </cell>
        </row>
        <row r="105">
          <cell r="E105">
            <v>2918</v>
          </cell>
          <cell r="K105">
            <v>2459</v>
          </cell>
          <cell r="Q105">
            <v>2738</v>
          </cell>
        </row>
        <row r="199">
          <cell r="E199">
            <v>148009</v>
          </cell>
          <cell r="K199">
            <v>122301</v>
          </cell>
          <cell r="Q199">
            <v>124973</v>
          </cell>
        </row>
        <row r="212">
          <cell r="E212">
            <v>3079</v>
          </cell>
          <cell r="K212">
            <v>2027</v>
          </cell>
          <cell r="Q212">
            <v>2526</v>
          </cell>
        </row>
        <row r="306">
          <cell r="E306">
            <v>112262</v>
          </cell>
          <cell r="K306">
            <v>143231</v>
          </cell>
          <cell r="Q306">
            <v>152862</v>
          </cell>
        </row>
        <row r="319">
          <cell r="E319">
            <v>2265</v>
          </cell>
          <cell r="K319">
            <v>2273</v>
          </cell>
          <cell r="Q319">
            <v>2129</v>
          </cell>
        </row>
        <row r="413">
          <cell r="E413">
            <v>227856</v>
          </cell>
          <cell r="K413">
            <v>0</v>
          </cell>
          <cell r="Q413">
            <v>447211</v>
          </cell>
        </row>
        <row r="426">
          <cell r="E426">
            <v>2121</v>
          </cell>
          <cell r="K426">
            <v>0</v>
          </cell>
          <cell r="Q426">
            <v>3585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2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7.375" style="0" customWidth="1"/>
    <col min="2" max="2" width="46.125" style="0" customWidth="1"/>
    <col min="3" max="3" width="15.75390625" style="0" customWidth="1"/>
  </cols>
  <sheetData>
    <row r="2" s="1" customFormat="1" ht="15">
      <c r="A2" s="1" t="s">
        <v>0</v>
      </c>
    </row>
    <row r="3" s="1" customFormat="1" ht="15"/>
    <row r="4" ht="13.5" thickBot="1">
      <c r="C4" s="2" t="s">
        <v>1</v>
      </c>
    </row>
    <row r="5" spans="1:3" ht="12.75">
      <c r="A5" s="3" t="s">
        <v>2</v>
      </c>
      <c r="B5" s="4" t="s">
        <v>3</v>
      </c>
      <c r="C5" s="5" t="s">
        <v>4</v>
      </c>
    </row>
    <row r="6" spans="1:3" ht="13.5" thickBot="1">
      <c r="A6" s="6"/>
      <c r="B6" s="7"/>
      <c r="C6" s="8" t="s">
        <v>5</v>
      </c>
    </row>
    <row r="7" spans="1:3" s="1" customFormat="1" ht="15.75" thickBot="1">
      <c r="A7" s="9"/>
      <c r="B7" s="10" t="s">
        <v>6</v>
      </c>
      <c r="C7" s="11">
        <f>SUM(C9:C36)</f>
        <v>44262966.49999999</v>
      </c>
    </row>
    <row r="8" spans="1:3" ht="12.75">
      <c r="A8" s="12"/>
      <c r="B8" s="13"/>
      <c r="C8" s="14"/>
    </row>
    <row r="9" spans="1:3" ht="12.75">
      <c r="A9" s="12">
        <v>501</v>
      </c>
      <c r="B9" s="13" t="s">
        <v>7</v>
      </c>
      <c r="C9" s="14">
        <v>3385520</v>
      </c>
    </row>
    <row r="10" spans="1:3" ht="12.75">
      <c r="A10" s="12">
        <v>502</v>
      </c>
      <c r="B10" s="13" t="s">
        <v>8</v>
      </c>
      <c r="C10" s="14">
        <v>9987764.15</v>
      </c>
    </row>
    <row r="11" spans="1:3" ht="12.75">
      <c r="A11" s="12">
        <v>504</v>
      </c>
      <c r="B11" s="13" t="s">
        <v>9</v>
      </c>
      <c r="C11" s="14">
        <v>105284.5</v>
      </c>
    </row>
    <row r="12" spans="1:3" ht="12.75">
      <c r="A12" s="12">
        <v>511</v>
      </c>
      <c r="B12" s="13" t="s">
        <v>10</v>
      </c>
      <c r="C12" s="14">
        <v>2372458.1</v>
      </c>
    </row>
    <row r="13" spans="1:3" ht="12.75">
      <c r="A13" s="12">
        <v>512</v>
      </c>
      <c r="B13" s="13" t="s">
        <v>11</v>
      </c>
      <c r="C13" s="14">
        <v>30878</v>
      </c>
    </row>
    <row r="14" spans="1:3" ht="12.75">
      <c r="A14" s="12">
        <v>513</v>
      </c>
      <c r="B14" s="13" t="s">
        <v>12</v>
      </c>
      <c r="C14" s="14">
        <v>73234.5</v>
      </c>
    </row>
    <row r="15" spans="1:3" ht="12.75">
      <c r="A15" s="12">
        <v>518</v>
      </c>
      <c r="B15" s="13" t="s">
        <v>13</v>
      </c>
      <c r="C15" s="14">
        <v>6287309.19</v>
      </c>
    </row>
    <row r="16" spans="1:3" ht="12.75">
      <c r="A16" s="12">
        <v>521</v>
      </c>
      <c r="B16" s="13" t="s">
        <v>14</v>
      </c>
      <c r="C16" s="14">
        <v>6051570.6</v>
      </c>
    </row>
    <row r="17" spans="1:3" ht="12.75">
      <c r="A17" s="12">
        <v>524</v>
      </c>
      <c r="B17" s="13" t="s">
        <v>15</v>
      </c>
      <c r="C17" s="14">
        <v>2083285</v>
      </c>
    </row>
    <row r="18" spans="1:3" ht="12.75">
      <c r="A18" s="12">
        <v>525</v>
      </c>
      <c r="B18" s="13" t="s">
        <v>16</v>
      </c>
      <c r="C18" s="14">
        <v>32483</v>
      </c>
    </row>
    <row r="19" spans="1:3" ht="12.75">
      <c r="A19" s="12">
        <v>527</v>
      </c>
      <c r="B19" s="13" t="s">
        <v>17</v>
      </c>
      <c r="C19" s="14">
        <v>425283.6</v>
      </c>
    </row>
    <row r="20" spans="1:3" ht="12.75">
      <c r="A20" s="12">
        <v>531</v>
      </c>
      <c r="B20" s="13" t="s">
        <v>18</v>
      </c>
      <c r="C20" s="14">
        <v>38059</v>
      </c>
    </row>
    <row r="21" spans="1:3" ht="12.75">
      <c r="A21" s="12">
        <v>532</v>
      </c>
      <c r="B21" s="13" t="s">
        <v>19</v>
      </c>
      <c r="C21" s="14">
        <v>348546</v>
      </c>
    </row>
    <row r="22" spans="1:3" ht="12.75">
      <c r="A22" s="12">
        <v>538</v>
      </c>
      <c r="B22" s="13" t="s">
        <v>20</v>
      </c>
      <c r="C22" s="14">
        <v>71340.6</v>
      </c>
    </row>
    <row r="23" spans="1:3" ht="12.75">
      <c r="A23" s="12">
        <v>541</v>
      </c>
      <c r="B23" s="13" t="s">
        <v>21</v>
      </c>
      <c r="C23" s="14">
        <v>2549615.4</v>
      </c>
    </row>
    <row r="24" spans="1:3" ht="12.75">
      <c r="A24" s="12">
        <v>543</v>
      </c>
      <c r="B24" s="13" t="s">
        <v>22</v>
      </c>
      <c r="C24" s="14">
        <v>65000</v>
      </c>
    </row>
    <row r="25" spans="1:3" ht="12.75">
      <c r="A25" s="12">
        <v>544</v>
      </c>
      <c r="B25" s="13" t="s">
        <v>23</v>
      </c>
      <c r="C25" s="14">
        <v>1200</v>
      </c>
    </row>
    <row r="26" spans="1:3" ht="12.75">
      <c r="A26" s="12">
        <v>545</v>
      </c>
      <c r="B26" s="13" t="s">
        <v>24</v>
      </c>
      <c r="C26" s="14">
        <v>4040</v>
      </c>
    </row>
    <row r="27" spans="1:3" ht="12.75">
      <c r="A27" s="12">
        <v>546</v>
      </c>
      <c r="B27" s="13" t="s">
        <v>25</v>
      </c>
      <c r="C27" s="14">
        <v>122588.8</v>
      </c>
    </row>
    <row r="28" spans="1:3" ht="12.75">
      <c r="A28" s="12">
        <v>548</v>
      </c>
      <c r="B28" s="13" t="s">
        <v>26</v>
      </c>
      <c r="C28" s="14">
        <v>429581.3</v>
      </c>
    </row>
    <row r="29" spans="1:3" ht="12.75">
      <c r="A29" s="12">
        <v>551</v>
      </c>
      <c r="B29" s="13" t="s">
        <v>27</v>
      </c>
      <c r="C29" s="14">
        <v>8234744.9</v>
      </c>
    </row>
    <row r="30" spans="1:3" ht="12.75">
      <c r="A30" s="12">
        <v>552</v>
      </c>
      <c r="B30" s="13" t="s">
        <v>28</v>
      </c>
      <c r="C30" s="14">
        <v>452441.9</v>
      </c>
    </row>
    <row r="31" spans="1:3" ht="12.75">
      <c r="A31" s="12">
        <v>554</v>
      </c>
      <c r="B31" s="13" t="s">
        <v>29</v>
      </c>
      <c r="C31" s="14">
        <v>37000</v>
      </c>
    </row>
    <row r="32" spans="1:3" ht="12.75">
      <c r="A32" s="12">
        <v>559</v>
      </c>
      <c r="B32" s="13" t="s">
        <v>30</v>
      </c>
      <c r="C32" s="14">
        <v>375185.4</v>
      </c>
    </row>
    <row r="33" spans="1:3" ht="12.75">
      <c r="A33" s="12">
        <v>563</v>
      </c>
      <c r="B33" s="13" t="s">
        <v>31</v>
      </c>
      <c r="C33" s="14">
        <v>176.2</v>
      </c>
    </row>
    <row r="34" spans="1:3" ht="12.75">
      <c r="A34" s="12">
        <v>568</v>
      </c>
      <c r="B34" s="13" t="s">
        <v>32</v>
      </c>
      <c r="C34" s="14">
        <v>549988.36</v>
      </c>
    </row>
    <row r="35" spans="1:3" ht="12.75">
      <c r="A35" s="12">
        <v>592</v>
      </c>
      <c r="B35" s="13" t="s">
        <v>33</v>
      </c>
      <c r="C35" s="14">
        <v>-87712</v>
      </c>
    </row>
    <row r="36" spans="1:3" ht="12.75">
      <c r="A36" s="12">
        <v>593</v>
      </c>
      <c r="B36" s="13" t="s">
        <v>34</v>
      </c>
      <c r="C36" s="14">
        <v>236100</v>
      </c>
    </row>
    <row r="37" spans="1:3" ht="13.5" thickBot="1">
      <c r="A37" s="12"/>
      <c r="B37" s="13"/>
      <c r="C37" s="14"/>
    </row>
    <row r="38" spans="1:3" s="1" customFormat="1" ht="15.75" thickBot="1">
      <c r="A38" s="9"/>
      <c r="B38" s="10" t="s">
        <v>35</v>
      </c>
      <c r="C38" s="11">
        <f>SUM(C40:C46)</f>
        <v>40777161.1</v>
      </c>
    </row>
    <row r="39" spans="1:3" ht="12.75">
      <c r="A39" s="12"/>
      <c r="B39" s="13"/>
      <c r="C39" s="14"/>
    </row>
    <row r="40" spans="1:3" ht="12.75">
      <c r="A40" s="12">
        <v>602</v>
      </c>
      <c r="B40" s="13" t="s">
        <v>36</v>
      </c>
      <c r="C40" s="14">
        <v>8734253.7</v>
      </c>
    </row>
    <row r="41" spans="1:3" ht="12.75">
      <c r="A41" s="12">
        <v>604</v>
      </c>
      <c r="B41" s="13" t="s">
        <v>37</v>
      </c>
      <c r="C41" s="14">
        <v>210421</v>
      </c>
    </row>
    <row r="42" spans="1:3" ht="12.75">
      <c r="A42" s="12">
        <v>641</v>
      </c>
      <c r="B42" s="13" t="s">
        <v>38</v>
      </c>
      <c r="C42" s="14">
        <v>2603947.9</v>
      </c>
    </row>
    <row r="43" spans="1:3" ht="12.75">
      <c r="A43" s="12">
        <v>648</v>
      </c>
      <c r="B43" s="13" t="s">
        <v>39</v>
      </c>
      <c r="C43" s="14">
        <v>29090697.9</v>
      </c>
    </row>
    <row r="44" spans="1:3" ht="12.75">
      <c r="A44" s="12">
        <v>659</v>
      </c>
      <c r="B44" s="13" t="s">
        <v>40</v>
      </c>
      <c r="C44" s="14">
        <v>49459.4</v>
      </c>
    </row>
    <row r="45" spans="1:3" ht="12.75">
      <c r="A45" s="12">
        <v>662</v>
      </c>
      <c r="B45" s="13" t="s">
        <v>41</v>
      </c>
      <c r="C45" s="14">
        <v>18052.2</v>
      </c>
    </row>
    <row r="46" spans="1:3" ht="12.75">
      <c r="A46" s="12">
        <v>688</v>
      </c>
      <c r="B46" s="13" t="s">
        <v>42</v>
      </c>
      <c r="C46" s="14">
        <v>70329</v>
      </c>
    </row>
    <row r="47" spans="1:3" ht="13.5" thickBot="1">
      <c r="A47" s="12"/>
      <c r="B47" s="13"/>
      <c r="C47" s="14"/>
    </row>
    <row r="48" spans="1:3" ht="12.75">
      <c r="A48" s="15"/>
      <c r="B48" s="4"/>
      <c r="C48" s="16"/>
    </row>
    <row r="49" spans="1:3" s="1" customFormat="1" ht="15.75" thickBot="1">
      <c r="A49" s="17"/>
      <c r="B49" s="18" t="s">
        <v>43</v>
      </c>
      <c r="C49" s="19">
        <f>C38-C7</f>
        <v>-3485805.399999991</v>
      </c>
    </row>
    <row r="50" spans="1:3" ht="12.75">
      <c r="A50" t="s">
        <v>44</v>
      </c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J20" sqref="J20"/>
    </sheetView>
  </sheetViews>
  <sheetFormatPr defaultColWidth="9.00390625" defaultRowHeight="12.75"/>
  <cols>
    <col min="2" max="2" width="45.75390625" style="0" customWidth="1"/>
    <col min="3" max="8" width="12.75390625" style="0" customWidth="1"/>
  </cols>
  <sheetData>
    <row r="1" s="21" customFormat="1" ht="18">
      <c r="A1" s="21" t="s">
        <v>45</v>
      </c>
    </row>
    <row r="3" s="1" customFormat="1" ht="15">
      <c r="A3" s="1" t="s">
        <v>46</v>
      </c>
    </row>
    <row r="4" s="1" customFormat="1" ht="15"/>
    <row r="6" s="22" customFormat="1" ht="12.75">
      <c r="A6" s="22" t="s">
        <v>47</v>
      </c>
    </row>
    <row r="7" ht="13.5" thickBot="1">
      <c r="H7" s="2" t="s">
        <v>1</v>
      </c>
    </row>
    <row r="8" spans="1:8" ht="12.75">
      <c r="A8" s="15" t="s">
        <v>48</v>
      </c>
      <c r="B8" s="4" t="s">
        <v>49</v>
      </c>
      <c r="C8" s="23" t="s">
        <v>50</v>
      </c>
      <c r="D8" s="23" t="s">
        <v>51</v>
      </c>
      <c r="E8" s="23" t="s">
        <v>52</v>
      </c>
      <c r="F8" s="23" t="s">
        <v>53</v>
      </c>
      <c r="G8" s="23" t="s">
        <v>54</v>
      </c>
      <c r="H8" s="5" t="s">
        <v>55</v>
      </c>
    </row>
    <row r="9" spans="1:8" ht="13.5" thickBot="1">
      <c r="A9" s="6"/>
      <c r="B9" s="7"/>
      <c r="C9" s="24" t="s">
        <v>56</v>
      </c>
      <c r="D9" s="24" t="s">
        <v>57</v>
      </c>
      <c r="E9" s="24" t="s">
        <v>57</v>
      </c>
      <c r="F9" s="24" t="s">
        <v>57</v>
      </c>
      <c r="G9" s="24" t="s">
        <v>57</v>
      </c>
      <c r="H9" s="25" t="s">
        <v>57</v>
      </c>
    </row>
    <row r="10" spans="1:8" ht="12.75">
      <c r="A10" s="12"/>
      <c r="B10" s="13"/>
      <c r="C10" s="13"/>
      <c r="D10" s="13"/>
      <c r="E10" s="13"/>
      <c r="F10" s="13"/>
      <c r="G10" s="13"/>
      <c r="H10" s="26"/>
    </row>
    <row r="11" spans="1:8" s="1" customFormat="1" ht="15">
      <c r="A11" s="27"/>
      <c r="B11" s="28" t="s">
        <v>58</v>
      </c>
      <c r="C11" s="29">
        <f aca="true" t="shared" si="0" ref="C11:H11">SUM(C13+C17+C19)</f>
        <v>12100000</v>
      </c>
      <c r="D11" s="29">
        <f t="shared" si="0"/>
        <v>17100000</v>
      </c>
      <c r="E11" s="29">
        <f t="shared" si="0"/>
        <v>15253000</v>
      </c>
      <c r="F11" s="29">
        <f t="shared" si="0"/>
        <v>22253000</v>
      </c>
      <c r="G11" s="29">
        <f t="shared" si="0"/>
        <v>23953000</v>
      </c>
      <c r="H11" s="30">
        <f t="shared" si="0"/>
        <v>24641000</v>
      </c>
    </row>
    <row r="12" spans="1:8" ht="12.75">
      <c r="A12" s="12"/>
      <c r="B12" s="13"/>
      <c r="C12" s="13"/>
      <c r="D12" s="13"/>
      <c r="E12" s="13"/>
      <c r="F12" s="13"/>
      <c r="G12" s="13"/>
      <c r="H12" s="26"/>
    </row>
    <row r="13" spans="1:8" s="35" customFormat="1" ht="12.75">
      <c r="A13" s="31">
        <v>644002</v>
      </c>
      <c r="B13" s="32" t="s">
        <v>59</v>
      </c>
      <c r="C13" s="33">
        <f aca="true" t="shared" si="1" ref="C13:H13">SUM(C14:C15)</f>
        <v>5200000</v>
      </c>
      <c r="D13" s="33">
        <f t="shared" si="1"/>
        <v>5200000</v>
      </c>
      <c r="E13" s="33">
        <f t="shared" si="1"/>
        <v>8259000</v>
      </c>
      <c r="F13" s="33">
        <f t="shared" si="1"/>
        <v>8259000</v>
      </c>
      <c r="G13" s="33">
        <f t="shared" si="1"/>
        <v>8259000</v>
      </c>
      <c r="H13" s="34">
        <f t="shared" si="1"/>
        <v>8259000</v>
      </c>
    </row>
    <row r="14" spans="1:8" ht="12.75">
      <c r="A14" s="12"/>
      <c r="B14" s="36" t="s">
        <v>60</v>
      </c>
      <c r="C14" s="37">
        <v>5200000</v>
      </c>
      <c r="D14" s="37">
        <v>5200000</v>
      </c>
      <c r="E14" s="37">
        <v>7218000</v>
      </c>
      <c r="F14" s="37">
        <v>7218000</v>
      </c>
      <c r="G14" s="37">
        <v>7218000</v>
      </c>
      <c r="H14" s="38">
        <v>7218000</v>
      </c>
    </row>
    <row r="15" spans="1:8" ht="12.75">
      <c r="A15" s="12"/>
      <c r="B15" s="36" t="s">
        <v>61</v>
      </c>
      <c r="C15" s="37">
        <v>0</v>
      </c>
      <c r="D15" s="37">
        <v>0</v>
      </c>
      <c r="E15" s="37">
        <v>1041000</v>
      </c>
      <c r="F15" s="37">
        <v>1041000</v>
      </c>
      <c r="G15" s="37">
        <v>1041000</v>
      </c>
      <c r="H15" s="38">
        <v>1041000</v>
      </c>
    </row>
    <row r="16" spans="1:8" ht="12.75">
      <c r="A16" s="12"/>
      <c r="B16" s="13"/>
      <c r="C16" s="37"/>
      <c r="D16" s="37"/>
      <c r="E16" s="37"/>
      <c r="F16" s="37"/>
      <c r="G16" s="37"/>
      <c r="H16" s="38"/>
    </row>
    <row r="17" spans="1:8" s="35" customFormat="1" ht="12.75">
      <c r="A17" s="31">
        <v>644002</v>
      </c>
      <c r="B17" s="32" t="s">
        <v>62</v>
      </c>
      <c r="C17" s="33">
        <v>6900000</v>
      </c>
      <c r="D17" s="33">
        <v>6900000</v>
      </c>
      <c r="E17" s="33">
        <v>6994000</v>
      </c>
      <c r="F17" s="33">
        <v>6994000</v>
      </c>
      <c r="G17" s="33">
        <v>6994000</v>
      </c>
      <c r="H17" s="34">
        <v>6994000</v>
      </c>
    </row>
    <row r="18" spans="1:8" ht="12.75">
      <c r="A18" s="12"/>
      <c r="B18" s="13"/>
      <c r="C18" s="37"/>
      <c r="D18" s="37"/>
      <c r="E18" s="37"/>
      <c r="F18" s="37"/>
      <c r="G18" s="37"/>
      <c r="H18" s="38"/>
    </row>
    <row r="19" spans="1:8" s="35" customFormat="1" ht="12.75">
      <c r="A19" s="31">
        <v>723002</v>
      </c>
      <c r="B19" s="32" t="s">
        <v>63</v>
      </c>
      <c r="C19" s="33">
        <v>0</v>
      </c>
      <c r="D19" s="33">
        <v>5000000</v>
      </c>
      <c r="E19" s="33">
        <v>0</v>
      </c>
      <c r="F19" s="33">
        <v>7000000</v>
      </c>
      <c r="G19" s="33">
        <v>8700000</v>
      </c>
      <c r="H19" s="34">
        <v>9388000</v>
      </c>
    </row>
    <row r="20" spans="1:8" ht="13.5" thickBot="1">
      <c r="A20" s="6"/>
      <c r="B20" s="7"/>
      <c r="C20" s="39"/>
      <c r="D20" s="39"/>
      <c r="E20" s="39"/>
      <c r="F20" s="39"/>
      <c r="G20" s="39"/>
      <c r="H20" s="40"/>
    </row>
    <row r="21" spans="3:8" ht="12.75">
      <c r="C21" s="41"/>
      <c r="D21" s="41"/>
      <c r="E21" s="41"/>
      <c r="F21" s="41"/>
      <c r="G21" s="41"/>
      <c r="H21" s="41"/>
    </row>
    <row r="22" spans="3:8" ht="12.75">
      <c r="C22" s="41"/>
      <c r="D22" s="41"/>
      <c r="E22" s="41"/>
      <c r="F22" s="41"/>
      <c r="G22" s="41"/>
      <c r="H22" s="41"/>
    </row>
    <row r="23" spans="1:8" ht="12.75">
      <c r="A23" s="22" t="s">
        <v>64</v>
      </c>
      <c r="B23" s="22"/>
      <c r="C23" s="22"/>
      <c r="D23" s="22"/>
      <c r="E23" s="22"/>
      <c r="F23" s="22"/>
      <c r="G23" s="22"/>
      <c r="H23" s="22"/>
    </row>
    <row r="24" ht="13.5" thickBot="1">
      <c r="H24" s="2" t="s">
        <v>1</v>
      </c>
    </row>
    <row r="25" spans="1:8" ht="12.75">
      <c r="A25" s="15" t="s">
        <v>65</v>
      </c>
      <c r="B25" s="4" t="s">
        <v>66</v>
      </c>
      <c r="C25" s="23" t="s">
        <v>50</v>
      </c>
      <c r="D25" s="23" t="s">
        <v>51</v>
      </c>
      <c r="E25" s="23" t="s">
        <v>52</v>
      </c>
      <c r="F25" s="23" t="s">
        <v>53</v>
      </c>
      <c r="G25" s="23" t="s">
        <v>54</v>
      </c>
      <c r="H25" s="5" t="s">
        <v>55</v>
      </c>
    </row>
    <row r="26" spans="1:8" ht="13.5" thickBot="1">
      <c r="A26" s="6"/>
      <c r="B26" s="7"/>
      <c r="C26" s="24" t="s">
        <v>56</v>
      </c>
      <c r="D26" s="24" t="s">
        <v>57</v>
      </c>
      <c r="E26" s="24" t="s">
        <v>57</v>
      </c>
      <c r="F26" s="24" t="s">
        <v>57</v>
      </c>
      <c r="G26" s="24" t="s">
        <v>57</v>
      </c>
      <c r="H26" s="25" t="s">
        <v>57</v>
      </c>
    </row>
    <row r="27" spans="1:8" ht="12.75">
      <c r="A27" s="12"/>
      <c r="B27" s="13"/>
      <c r="C27" s="13"/>
      <c r="D27" s="13"/>
      <c r="E27" s="13"/>
      <c r="F27" s="13"/>
      <c r="G27" s="13"/>
      <c r="H27" s="26"/>
    </row>
    <row r="28" spans="1:8" ht="15">
      <c r="A28" s="27"/>
      <c r="B28" s="28" t="s">
        <v>58</v>
      </c>
      <c r="C28" s="29">
        <f aca="true" t="shared" si="2" ref="C28:H28">C30</f>
        <v>6978000</v>
      </c>
      <c r="D28" s="29">
        <f t="shared" si="2"/>
        <v>9589000</v>
      </c>
      <c r="E28" s="29">
        <f t="shared" si="2"/>
        <v>9819000</v>
      </c>
      <c r="F28" s="29">
        <f t="shared" si="2"/>
        <v>9819000</v>
      </c>
      <c r="G28" s="29">
        <f t="shared" si="2"/>
        <v>9819000</v>
      </c>
      <c r="H28" s="30">
        <f t="shared" si="2"/>
        <v>9819000</v>
      </c>
    </row>
    <row r="29" spans="1:8" ht="12.75">
      <c r="A29" s="12"/>
      <c r="B29" s="13"/>
      <c r="C29" s="13"/>
      <c r="D29" s="13"/>
      <c r="E29" s="13"/>
      <c r="F29" s="13"/>
      <c r="G29" s="13"/>
      <c r="H29" s="26"/>
    </row>
    <row r="30" spans="1:8" ht="12.75">
      <c r="A30" s="31">
        <v>644002</v>
      </c>
      <c r="B30" s="32" t="s">
        <v>67</v>
      </c>
      <c r="C30" s="33">
        <v>6978000</v>
      </c>
      <c r="D30" s="33">
        <v>9589000</v>
      </c>
      <c r="E30" s="33">
        <v>9819000</v>
      </c>
      <c r="F30" s="33">
        <v>9819000</v>
      </c>
      <c r="G30" s="33">
        <v>9819000</v>
      </c>
      <c r="H30" s="34">
        <v>9819000</v>
      </c>
    </row>
    <row r="31" spans="1:8" ht="13.5" thickBot="1">
      <c r="A31" s="6"/>
      <c r="B31" s="7"/>
      <c r="C31" s="39"/>
      <c r="D31" s="39"/>
      <c r="E31" s="39"/>
      <c r="F31" s="39"/>
      <c r="G31" s="39"/>
      <c r="H31" s="40"/>
    </row>
    <row r="34" spans="1:8" ht="12.75">
      <c r="A34" s="22" t="s">
        <v>68</v>
      </c>
      <c r="B34" s="22"/>
      <c r="C34" s="22"/>
      <c r="D34" s="22"/>
      <c r="E34" s="22"/>
      <c r="F34" s="22"/>
      <c r="G34" s="22"/>
      <c r="H34" s="22"/>
    </row>
    <row r="35" ht="13.5" thickBot="1">
      <c r="H35" s="2" t="s">
        <v>1</v>
      </c>
    </row>
    <row r="36" spans="1:8" ht="12.75">
      <c r="A36" s="15" t="s">
        <v>69</v>
      </c>
      <c r="B36" s="4" t="s">
        <v>70</v>
      </c>
      <c r="C36" s="23" t="s">
        <v>50</v>
      </c>
      <c r="D36" s="23" t="s">
        <v>51</v>
      </c>
      <c r="E36" s="23" t="s">
        <v>52</v>
      </c>
      <c r="F36" s="23" t="s">
        <v>53</v>
      </c>
      <c r="G36" s="23" t="s">
        <v>54</v>
      </c>
      <c r="H36" s="5" t="s">
        <v>55</v>
      </c>
    </row>
    <row r="37" spans="1:8" ht="13.5" thickBot="1">
      <c r="A37" s="6"/>
      <c r="B37" s="7"/>
      <c r="C37" s="24" t="s">
        <v>56</v>
      </c>
      <c r="D37" s="24" t="s">
        <v>57</v>
      </c>
      <c r="E37" s="24" t="s">
        <v>57</v>
      </c>
      <c r="F37" s="24" t="s">
        <v>57</v>
      </c>
      <c r="G37" s="24" t="s">
        <v>57</v>
      </c>
      <c r="H37" s="25" t="s">
        <v>57</v>
      </c>
    </row>
    <row r="38" spans="1:8" ht="12.75">
      <c r="A38" s="12"/>
      <c r="B38" s="13"/>
      <c r="C38" s="13"/>
      <c r="D38" s="13"/>
      <c r="E38" s="13"/>
      <c r="F38" s="13"/>
      <c r="G38" s="13"/>
      <c r="H38" s="26"/>
    </row>
    <row r="39" spans="1:8" ht="15">
      <c r="A39" s="27"/>
      <c r="B39" s="28" t="s">
        <v>58</v>
      </c>
      <c r="C39" s="29">
        <f aca="true" t="shared" si="3" ref="C39:H39">C41</f>
        <v>0</v>
      </c>
      <c r="D39" s="29">
        <f t="shared" si="3"/>
        <v>0</v>
      </c>
      <c r="E39" s="29">
        <f t="shared" si="3"/>
        <v>0</v>
      </c>
      <c r="F39" s="29">
        <f t="shared" si="3"/>
        <v>0</v>
      </c>
      <c r="G39" s="29">
        <f t="shared" si="3"/>
        <v>2000000</v>
      </c>
      <c r="H39" s="30">
        <f t="shared" si="3"/>
        <v>2000000</v>
      </c>
    </row>
    <row r="40" spans="1:8" ht="12.75">
      <c r="A40" s="12"/>
      <c r="B40" s="13"/>
      <c r="C40" s="13"/>
      <c r="D40" s="13"/>
      <c r="E40" s="13"/>
      <c r="F40" s="13"/>
      <c r="G40" s="13"/>
      <c r="H40" s="26"/>
    </row>
    <row r="41" spans="1:8" ht="12.75">
      <c r="A41" s="31">
        <v>723002</v>
      </c>
      <c r="B41" s="32" t="s">
        <v>63</v>
      </c>
      <c r="C41" s="33">
        <v>0</v>
      </c>
      <c r="D41" s="33">
        <v>0</v>
      </c>
      <c r="E41" s="33">
        <v>0</v>
      </c>
      <c r="F41" s="33">
        <v>0</v>
      </c>
      <c r="G41" s="33">
        <v>2000000</v>
      </c>
      <c r="H41" s="34">
        <v>2000000</v>
      </c>
    </row>
    <row r="42" spans="1:8" ht="13.5" thickBot="1">
      <c r="A42" s="6"/>
      <c r="B42" s="7"/>
      <c r="C42" s="39"/>
      <c r="D42" s="39"/>
      <c r="E42" s="39"/>
      <c r="F42" s="39"/>
      <c r="G42" s="39"/>
      <c r="H42" s="4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="75" zoomScaleNormal="75" workbookViewId="0" topLeftCell="A1">
      <selection activeCell="F34" sqref="F34:F35"/>
    </sheetView>
  </sheetViews>
  <sheetFormatPr defaultColWidth="9.00390625" defaultRowHeight="12.75"/>
  <cols>
    <col min="1" max="6" width="12.75390625" style="0" customWidth="1"/>
    <col min="7" max="7" width="15.875" style="0" customWidth="1"/>
  </cols>
  <sheetData>
    <row r="2" s="1" customFormat="1" ht="15">
      <c r="B2" s="1" t="s">
        <v>109</v>
      </c>
    </row>
    <row r="3" s="1" customFormat="1" ht="15">
      <c r="D3" s="1" t="s">
        <v>110</v>
      </c>
    </row>
    <row r="5" ht="13.5" thickBot="1">
      <c r="G5" s="2" t="s">
        <v>111</v>
      </c>
    </row>
    <row r="6" spans="1:7" ht="12.75">
      <c r="A6" s="75" t="s">
        <v>112</v>
      </c>
      <c r="B6" s="23" t="s">
        <v>113</v>
      </c>
      <c r="C6" s="76" t="s">
        <v>114</v>
      </c>
      <c r="D6" s="23" t="s">
        <v>115</v>
      </c>
      <c r="E6" s="76" t="s">
        <v>116</v>
      </c>
      <c r="F6" s="23" t="s">
        <v>117</v>
      </c>
      <c r="G6" s="77" t="s">
        <v>118</v>
      </c>
    </row>
    <row r="7" spans="1:7" ht="13.5" thickBot="1">
      <c r="A7" s="63"/>
      <c r="B7" s="13"/>
      <c r="C7" s="78"/>
      <c r="D7" s="13"/>
      <c r="E7" s="78"/>
      <c r="F7" s="13"/>
      <c r="G7" s="79"/>
    </row>
    <row r="8" spans="1:7" ht="12.75">
      <c r="A8" s="60"/>
      <c r="B8" s="4"/>
      <c r="C8" s="80"/>
      <c r="D8" s="4"/>
      <c r="E8" s="80"/>
      <c r="F8" s="4"/>
      <c r="G8" s="81"/>
    </row>
    <row r="9" spans="1:7" ht="12.75">
      <c r="A9" s="63" t="s">
        <v>119</v>
      </c>
      <c r="B9" s="37">
        <v>218</v>
      </c>
      <c r="C9" s="82">
        <v>163</v>
      </c>
      <c r="D9" s="37">
        <v>0</v>
      </c>
      <c r="E9" s="82">
        <v>0</v>
      </c>
      <c r="F9" s="37">
        <v>24</v>
      </c>
      <c r="G9" s="83">
        <f>SUM(B9:F9)</f>
        <v>405</v>
      </c>
    </row>
    <row r="10" spans="1:7" ht="12.75">
      <c r="A10" s="63" t="s">
        <v>120</v>
      </c>
      <c r="B10" s="37">
        <v>77</v>
      </c>
      <c r="C10" s="82">
        <v>105</v>
      </c>
      <c r="D10" s="37">
        <v>0</v>
      </c>
      <c r="E10" s="82">
        <v>2</v>
      </c>
      <c r="F10" s="37">
        <v>19</v>
      </c>
      <c r="G10" s="83">
        <f aca="true" t="shared" si="0" ref="G10:G20">SUM(B10:F10)</f>
        <v>203</v>
      </c>
    </row>
    <row r="11" spans="1:7" ht="12.75">
      <c r="A11" s="63" t="s">
        <v>121</v>
      </c>
      <c r="B11" s="37">
        <v>3</v>
      </c>
      <c r="C11" s="82">
        <v>0</v>
      </c>
      <c r="D11" s="37">
        <v>0</v>
      </c>
      <c r="E11" s="82">
        <v>0</v>
      </c>
      <c r="F11" s="37">
        <v>11</v>
      </c>
      <c r="G11" s="83">
        <f t="shared" si="0"/>
        <v>14</v>
      </c>
    </row>
    <row r="12" spans="1:7" ht="12.75">
      <c r="A12" s="63" t="s">
        <v>122</v>
      </c>
      <c r="B12" s="37">
        <v>49</v>
      </c>
      <c r="C12" s="82">
        <v>82</v>
      </c>
      <c r="D12" s="37">
        <v>0</v>
      </c>
      <c r="E12" s="82">
        <v>30</v>
      </c>
      <c r="F12" s="37">
        <v>9</v>
      </c>
      <c r="G12" s="83">
        <f t="shared" si="0"/>
        <v>170</v>
      </c>
    </row>
    <row r="13" spans="1:7" ht="12.75">
      <c r="A13" s="63" t="s">
        <v>123</v>
      </c>
      <c r="B13" s="37">
        <v>5</v>
      </c>
      <c r="C13" s="82">
        <v>179</v>
      </c>
      <c r="D13" s="37">
        <v>0</v>
      </c>
      <c r="E13" s="82">
        <v>21</v>
      </c>
      <c r="F13" s="37">
        <v>0</v>
      </c>
      <c r="G13" s="83">
        <f t="shared" si="0"/>
        <v>205</v>
      </c>
    </row>
    <row r="14" spans="1:7" ht="12.75">
      <c r="A14" s="63" t="s">
        <v>124</v>
      </c>
      <c r="B14" s="37">
        <v>6</v>
      </c>
      <c r="C14" s="82">
        <v>150</v>
      </c>
      <c r="D14" s="37">
        <v>0</v>
      </c>
      <c r="E14" s="82">
        <v>22</v>
      </c>
      <c r="F14" s="37">
        <v>0</v>
      </c>
      <c r="G14" s="83">
        <f t="shared" si="0"/>
        <v>178</v>
      </c>
    </row>
    <row r="15" spans="1:7" ht="12.75">
      <c r="A15" s="63" t="s">
        <v>125</v>
      </c>
      <c r="B15" s="37">
        <v>7</v>
      </c>
      <c r="C15" s="82">
        <v>152</v>
      </c>
      <c r="D15" s="37">
        <v>0</v>
      </c>
      <c r="E15" s="82">
        <v>17</v>
      </c>
      <c r="F15" s="37">
        <v>0</v>
      </c>
      <c r="G15" s="83">
        <f t="shared" si="0"/>
        <v>176</v>
      </c>
    </row>
    <row r="16" spans="1:7" ht="12.75">
      <c r="A16" s="63" t="s">
        <v>126</v>
      </c>
      <c r="B16" s="37">
        <v>6</v>
      </c>
      <c r="C16" s="82">
        <v>134</v>
      </c>
      <c r="D16" s="37">
        <v>0</v>
      </c>
      <c r="E16" s="82">
        <v>19</v>
      </c>
      <c r="F16" s="37">
        <v>0</v>
      </c>
      <c r="G16" s="83">
        <f t="shared" si="0"/>
        <v>159</v>
      </c>
    </row>
    <row r="17" spans="1:7" ht="12.75">
      <c r="A17" s="63" t="s">
        <v>127</v>
      </c>
      <c r="B17" s="37">
        <v>0</v>
      </c>
      <c r="C17" s="82">
        <v>99</v>
      </c>
      <c r="D17" s="37">
        <v>14</v>
      </c>
      <c r="E17" s="82">
        <v>14</v>
      </c>
      <c r="F17" s="37">
        <v>0</v>
      </c>
      <c r="G17" s="83">
        <f t="shared" si="0"/>
        <v>127</v>
      </c>
    </row>
    <row r="18" spans="1:7" ht="12.75">
      <c r="A18" s="63" t="s">
        <v>128</v>
      </c>
      <c r="B18" s="37">
        <v>0</v>
      </c>
      <c r="C18" s="82">
        <v>73</v>
      </c>
      <c r="D18" s="37">
        <v>35</v>
      </c>
      <c r="E18" s="82">
        <v>2</v>
      </c>
      <c r="F18" s="37">
        <v>0</v>
      </c>
      <c r="G18" s="83">
        <f t="shared" si="0"/>
        <v>110</v>
      </c>
    </row>
    <row r="19" spans="1:7" ht="12.75">
      <c r="A19" s="63" t="s">
        <v>129</v>
      </c>
      <c r="B19" s="37">
        <v>14</v>
      </c>
      <c r="C19" s="82">
        <v>34</v>
      </c>
      <c r="D19" s="37">
        <v>57</v>
      </c>
      <c r="E19" s="82">
        <v>2</v>
      </c>
      <c r="F19" s="37">
        <v>0</v>
      </c>
      <c r="G19" s="83">
        <f t="shared" si="0"/>
        <v>107</v>
      </c>
    </row>
    <row r="20" spans="1:7" ht="12.75">
      <c r="A20" s="63" t="s">
        <v>130</v>
      </c>
      <c r="B20" s="37">
        <v>10</v>
      </c>
      <c r="C20" s="82">
        <v>18</v>
      </c>
      <c r="D20" s="37">
        <v>57</v>
      </c>
      <c r="E20" s="82">
        <v>0</v>
      </c>
      <c r="F20" s="37">
        <v>0</v>
      </c>
      <c r="G20" s="83">
        <f t="shared" si="0"/>
        <v>85</v>
      </c>
    </row>
    <row r="21" spans="1:7" ht="13.5" thickBot="1">
      <c r="A21" s="61"/>
      <c r="B21" s="39"/>
      <c r="C21" s="84"/>
      <c r="D21" s="39"/>
      <c r="E21" s="84"/>
      <c r="F21" s="39"/>
      <c r="G21" s="85"/>
    </row>
    <row r="22" spans="1:7" ht="12.75">
      <c r="A22" s="63"/>
      <c r="B22" s="37"/>
      <c r="C22" s="82"/>
      <c r="D22" s="37"/>
      <c r="E22" s="82"/>
      <c r="F22" s="37"/>
      <c r="G22" s="83"/>
    </row>
    <row r="23" spans="1:7" s="1" customFormat="1" ht="15.75" thickBot="1">
      <c r="A23" s="64" t="s">
        <v>131</v>
      </c>
      <c r="B23" s="86">
        <f aca="true" t="shared" si="1" ref="B23:G23">SUM(B9:B20)</f>
        <v>395</v>
      </c>
      <c r="C23" s="87">
        <f t="shared" si="1"/>
        <v>1189</v>
      </c>
      <c r="D23" s="86">
        <f t="shared" si="1"/>
        <v>163</v>
      </c>
      <c r="E23" s="87">
        <f t="shared" si="1"/>
        <v>129</v>
      </c>
      <c r="F23" s="86">
        <f t="shared" si="1"/>
        <v>63</v>
      </c>
      <c r="G23" s="88">
        <f t="shared" si="1"/>
        <v>1939</v>
      </c>
    </row>
    <row r="25" spans="1:3" ht="12.75">
      <c r="A25" t="s">
        <v>132</v>
      </c>
      <c r="C25" t="s">
        <v>133</v>
      </c>
    </row>
    <row r="26" spans="1:3" ht="12.75">
      <c r="A26" t="s">
        <v>134</v>
      </c>
      <c r="C26" t="s">
        <v>135</v>
      </c>
    </row>
    <row r="29" s="1" customFormat="1" ht="15">
      <c r="A29" s="1" t="s">
        <v>136</v>
      </c>
    </row>
    <row r="30" ht="15">
      <c r="A30" s="1" t="s">
        <v>110</v>
      </c>
    </row>
    <row r="31" ht="15">
      <c r="A31" s="1"/>
    </row>
    <row r="33" s="89" customFormat="1" ht="14.25">
      <c r="A33" s="89" t="s">
        <v>137</v>
      </c>
    </row>
    <row r="34" s="89" customFormat="1" ht="14.25"/>
    <row r="35" ht="13.5" thickBot="1"/>
    <row r="36" spans="1:2" ht="12.75">
      <c r="A36" s="60" t="s">
        <v>138</v>
      </c>
      <c r="B36" s="5" t="s">
        <v>139</v>
      </c>
    </row>
    <row r="37" spans="1:2" ht="13.5" thickBot="1">
      <c r="A37" s="61"/>
      <c r="B37" s="90"/>
    </row>
    <row r="38" spans="1:2" ht="12.75">
      <c r="A38" s="63"/>
      <c r="B38" s="26"/>
    </row>
    <row r="39" spans="1:2" ht="12.75">
      <c r="A39" s="63" t="s">
        <v>140</v>
      </c>
      <c r="B39" s="14">
        <v>103.25</v>
      </c>
    </row>
    <row r="40" spans="1:2" ht="12.75">
      <c r="A40" s="63" t="s">
        <v>141</v>
      </c>
      <c r="B40" s="14">
        <v>123.75</v>
      </c>
    </row>
    <row r="41" spans="1:2" ht="12.75">
      <c r="A41" s="63" t="s">
        <v>142</v>
      </c>
      <c r="B41" s="14">
        <v>174.5</v>
      </c>
    </row>
    <row r="42" spans="1:2" ht="12.75">
      <c r="A42" s="63" t="s">
        <v>143</v>
      </c>
      <c r="B42" s="14">
        <v>198.25</v>
      </c>
    </row>
    <row r="43" spans="1:2" ht="12.75">
      <c r="A43" s="63" t="s">
        <v>144</v>
      </c>
      <c r="B43" s="14">
        <v>194.5</v>
      </c>
    </row>
    <row r="44" spans="1:2" ht="12.75">
      <c r="A44" s="63" t="s">
        <v>145</v>
      </c>
      <c r="B44" s="14">
        <v>195.75</v>
      </c>
    </row>
    <row r="45" spans="1:2" ht="12.75">
      <c r="A45" s="63" t="s">
        <v>146</v>
      </c>
      <c r="B45" s="14">
        <v>200</v>
      </c>
    </row>
    <row r="46" spans="1:2" ht="12.75">
      <c r="A46" s="63" t="s">
        <v>147</v>
      </c>
      <c r="B46" s="14">
        <v>233.75</v>
      </c>
    </row>
    <row r="47" spans="1:2" ht="12.75">
      <c r="A47" s="63" t="s">
        <v>148</v>
      </c>
      <c r="B47" s="14">
        <v>235.25</v>
      </c>
    </row>
    <row r="48" spans="1:2" ht="12.75">
      <c r="A48" s="63" t="s">
        <v>149</v>
      </c>
      <c r="B48" s="14">
        <v>324</v>
      </c>
    </row>
    <row r="49" spans="1:2" ht="13.5" thickBot="1">
      <c r="A49" s="63"/>
      <c r="B49" s="14"/>
    </row>
    <row r="50" spans="1:2" ht="12.75">
      <c r="A50" s="60"/>
      <c r="B50" s="91"/>
    </row>
    <row r="51" spans="1:2" s="1" customFormat="1" ht="15.75" thickBot="1">
      <c r="A51" s="64" t="s">
        <v>118</v>
      </c>
      <c r="B51" s="19">
        <f>SUM(B39:B48)</f>
        <v>1983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2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45.00390625" style="0" customWidth="1"/>
    <col min="2" max="2" width="12.875" style="0" customWidth="1"/>
    <col min="3" max="3" width="14.00390625" style="0" customWidth="1"/>
    <col min="4" max="4" width="27.375" style="0" customWidth="1"/>
    <col min="5" max="5" width="11.625" style="0" bestFit="1" customWidth="1"/>
  </cols>
  <sheetData>
    <row r="2" s="92" customFormat="1" ht="15.75">
      <c r="A2" s="92" t="s">
        <v>150</v>
      </c>
    </row>
    <row r="4" s="93" customFormat="1" ht="14.25">
      <c r="A4" s="93" t="s">
        <v>151</v>
      </c>
    </row>
    <row r="5" ht="13.5" thickBot="1"/>
    <row r="6" spans="1:4" ht="12.75">
      <c r="A6" s="15" t="s">
        <v>152</v>
      </c>
      <c r="B6" s="23" t="s">
        <v>153</v>
      </c>
      <c r="C6" s="23" t="s">
        <v>154</v>
      </c>
      <c r="D6" s="91" t="s">
        <v>155</v>
      </c>
    </row>
    <row r="7" spans="1:4" ht="13.5" thickBot="1">
      <c r="A7" s="6"/>
      <c r="B7" s="24" t="s">
        <v>156</v>
      </c>
      <c r="C7" s="24" t="s">
        <v>157</v>
      </c>
      <c r="D7" s="90"/>
    </row>
    <row r="8" spans="1:4" ht="12.75">
      <c r="A8" s="12"/>
      <c r="B8" s="94"/>
      <c r="C8" s="94"/>
      <c r="D8" s="26"/>
    </row>
    <row r="9" spans="1:4" s="1" customFormat="1" ht="15">
      <c r="A9" s="95" t="s">
        <v>49</v>
      </c>
      <c r="B9" s="96"/>
      <c r="C9" s="97">
        <v>0</v>
      </c>
      <c r="D9" s="98"/>
    </row>
    <row r="10" spans="1:4" ht="12.75">
      <c r="A10" s="12"/>
      <c r="B10" s="94"/>
      <c r="C10" s="94"/>
      <c r="D10" s="26"/>
    </row>
    <row r="11" spans="1:4" ht="12.75">
      <c r="A11" s="12" t="s">
        <v>158</v>
      </c>
      <c r="B11" s="99">
        <v>2003</v>
      </c>
      <c r="C11" s="100">
        <v>8364</v>
      </c>
      <c r="D11" s="26" t="s">
        <v>159</v>
      </c>
    </row>
    <row r="12" spans="1:4" ht="12.75">
      <c r="A12" s="12" t="s">
        <v>160</v>
      </c>
      <c r="B12" s="99">
        <v>2003</v>
      </c>
      <c r="C12" s="100">
        <v>8132</v>
      </c>
      <c r="D12" s="26" t="s">
        <v>159</v>
      </c>
    </row>
    <row r="13" spans="1:4" s="1" customFormat="1" ht="15">
      <c r="A13" s="95" t="s">
        <v>161</v>
      </c>
      <c r="B13" s="96"/>
      <c r="C13" s="97">
        <f>SUM(C11:C12)</f>
        <v>16496</v>
      </c>
      <c r="D13" s="98"/>
    </row>
    <row r="14" spans="1:4" ht="12.75">
      <c r="A14" s="12"/>
      <c r="B14" s="99"/>
      <c r="C14" s="100"/>
      <c r="D14" s="26"/>
    </row>
    <row r="15" spans="1:4" ht="12.75">
      <c r="A15" s="12" t="s">
        <v>162</v>
      </c>
      <c r="B15" s="99">
        <v>2001</v>
      </c>
      <c r="C15" s="100">
        <v>3542.5</v>
      </c>
      <c r="D15" s="26"/>
    </row>
    <row r="16" spans="1:4" ht="12.75">
      <c r="A16" s="12" t="s">
        <v>163</v>
      </c>
      <c r="B16" s="99">
        <v>2002</v>
      </c>
      <c r="C16" s="100">
        <v>1467</v>
      </c>
      <c r="D16" s="26"/>
    </row>
    <row r="17" spans="1:4" ht="12.75">
      <c r="A17" s="12" t="s">
        <v>164</v>
      </c>
      <c r="B17" s="99">
        <v>2002</v>
      </c>
      <c r="C17" s="100">
        <v>13860</v>
      </c>
      <c r="D17" s="26"/>
    </row>
    <row r="18" spans="1:4" ht="12.75">
      <c r="A18" s="12" t="s">
        <v>162</v>
      </c>
      <c r="B18" s="99">
        <v>2002</v>
      </c>
      <c r="C18" s="100">
        <v>44083.9</v>
      </c>
      <c r="D18" s="26"/>
    </row>
    <row r="19" spans="1:4" ht="12.75">
      <c r="A19" s="12" t="s">
        <v>162</v>
      </c>
      <c r="B19" s="99">
        <v>2003</v>
      </c>
      <c r="C19" s="100">
        <v>124663</v>
      </c>
      <c r="D19" s="26"/>
    </row>
    <row r="20" spans="1:4" ht="12.75">
      <c r="A20" s="12" t="s">
        <v>164</v>
      </c>
      <c r="B20" s="99">
        <v>2003</v>
      </c>
      <c r="C20" s="100">
        <v>47721</v>
      </c>
      <c r="D20" s="26"/>
    </row>
    <row r="21" spans="1:4" ht="12.75">
      <c r="A21" s="12" t="s">
        <v>165</v>
      </c>
      <c r="B21" s="99">
        <v>2003</v>
      </c>
      <c r="C21" s="100">
        <v>50000</v>
      </c>
      <c r="D21" s="26" t="s">
        <v>166</v>
      </c>
    </row>
    <row r="22" spans="1:4" ht="12.75">
      <c r="A22" s="12" t="s">
        <v>167</v>
      </c>
      <c r="B22" s="99">
        <v>2003</v>
      </c>
      <c r="C22" s="100">
        <v>5568</v>
      </c>
      <c r="D22" s="26" t="s">
        <v>168</v>
      </c>
    </row>
    <row r="23" spans="1:4" ht="12.75">
      <c r="A23" s="12" t="s">
        <v>169</v>
      </c>
      <c r="B23" s="99">
        <v>2003</v>
      </c>
      <c r="C23" s="100">
        <v>2128.4</v>
      </c>
      <c r="D23" s="26" t="s">
        <v>159</v>
      </c>
    </row>
    <row r="24" spans="1:4" ht="12.75">
      <c r="A24" s="12" t="s">
        <v>170</v>
      </c>
      <c r="B24" s="99">
        <v>2003</v>
      </c>
      <c r="C24" s="100">
        <v>2754</v>
      </c>
      <c r="D24" s="26" t="s">
        <v>159</v>
      </c>
    </row>
    <row r="25" spans="1:4" ht="15">
      <c r="A25" s="95" t="s">
        <v>171</v>
      </c>
      <c r="B25" s="96"/>
      <c r="C25" s="97">
        <f>SUM(C15:C24)</f>
        <v>295787.80000000005</v>
      </c>
      <c r="D25" s="98"/>
    </row>
    <row r="26" spans="1:4" ht="12.75">
      <c r="A26" s="12"/>
      <c r="B26" s="99"/>
      <c r="C26" s="100"/>
      <c r="D26" s="26"/>
    </row>
    <row r="27" spans="1:4" ht="12.75">
      <c r="A27" s="12" t="s">
        <v>172</v>
      </c>
      <c r="B27" s="99">
        <v>2001</v>
      </c>
      <c r="C27" s="100">
        <v>33915</v>
      </c>
      <c r="D27" s="26" t="s">
        <v>173</v>
      </c>
    </row>
    <row r="28" spans="1:4" ht="12.75">
      <c r="A28" s="12" t="s">
        <v>169</v>
      </c>
      <c r="B28" s="99">
        <v>2001</v>
      </c>
      <c r="C28" s="100">
        <v>2989.4</v>
      </c>
      <c r="D28" s="26" t="s">
        <v>173</v>
      </c>
    </row>
    <row r="29" spans="1:4" ht="12.75">
      <c r="A29" s="12" t="s">
        <v>174</v>
      </c>
      <c r="B29" s="99">
        <v>2002</v>
      </c>
      <c r="C29" s="100">
        <v>3959.5</v>
      </c>
      <c r="D29" s="26" t="s">
        <v>173</v>
      </c>
    </row>
    <row r="30" spans="1:4" ht="12.75">
      <c r="A30" s="12" t="s">
        <v>175</v>
      </c>
      <c r="B30" s="99">
        <v>2002</v>
      </c>
      <c r="C30" s="100">
        <v>108757</v>
      </c>
      <c r="D30" s="26" t="s">
        <v>176</v>
      </c>
    </row>
    <row r="31" spans="1:4" ht="12.75">
      <c r="A31" s="12" t="s">
        <v>177</v>
      </c>
      <c r="B31" s="99">
        <v>2002</v>
      </c>
      <c r="C31" s="100">
        <v>16995</v>
      </c>
      <c r="D31" s="26" t="s">
        <v>176</v>
      </c>
    </row>
    <row r="32" spans="1:4" ht="12.75">
      <c r="A32" s="12" t="s">
        <v>178</v>
      </c>
      <c r="B32" s="99">
        <v>2003</v>
      </c>
      <c r="C32" s="100">
        <v>28086.3</v>
      </c>
      <c r="D32" s="26" t="s">
        <v>166</v>
      </c>
    </row>
    <row r="33" spans="1:4" ht="12.75">
      <c r="A33" s="12" t="s">
        <v>179</v>
      </c>
      <c r="B33" s="99">
        <v>2003</v>
      </c>
      <c r="C33" s="100">
        <v>855</v>
      </c>
      <c r="D33" s="26" t="s">
        <v>180</v>
      </c>
    </row>
    <row r="34" spans="1:4" ht="12.75">
      <c r="A34" s="12" t="s">
        <v>181</v>
      </c>
      <c r="B34" s="99">
        <v>2003</v>
      </c>
      <c r="C34" s="100">
        <v>76141.9</v>
      </c>
      <c r="D34" s="26" t="s">
        <v>166</v>
      </c>
    </row>
    <row r="35" spans="1:4" ht="12.75">
      <c r="A35" s="12" t="s">
        <v>182</v>
      </c>
      <c r="B35" s="99">
        <v>2003</v>
      </c>
      <c r="C35" s="100">
        <v>2822.4</v>
      </c>
      <c r="D35" s="26" t="s">
        <v>159</v>
      </c>
    </row>
    <row r="36" spans="1:4" ht="12.75">
      <c r="A36" s="12" t="s">
        <v>183</v>
      </c>
      <c r="B36" s="99">
        <v>2003</v>
      </c>
      <c r="C36" s="100">
        <v>418256</v>
      </c>
      <c r="D36" s="26" t="s">
        <v>166</v>
      </c>
    </row>
    <row r="37" spans="1:4" ht="12.75">
      <c r="A37" s="12" t="s">
        <v>184</v>
      </c>
      <c r="B37" s="99">
        <v>2003</v>
      </c>
      <c r="C37" s="100">
        <v>46166.2</v>
      </c>
      <c r="D37" s="26" t="s">
        <v>180</v>
      </c>
    </row>
    <row r="38" spans="1:4" ht="15">
      <c r="A38" s="95" t="s">
        <v>185</v>
      </c>
      <c r="B38" s="101"/>
      <c r="C38" s="102">
        <f>SUM(C27:C37)</f>
        <v>738943.7</v>
      </c>
      <c r="D38" s="98"/>
    </row>
    <row r="39" spans="1:4" ht="13.5" thickBot="1">
      <c r="A39" s="12"/>
      <c r="B39" s="103"/>
      <c r="C39" s="100"/>
      <c r="D39" s="26"/>
    </row>
    <row r="40" spans="1:4" ht="12.75">
      <c r="A40" s="15"/>
      <c r="B40" s="104"/>
      <c r="C40" s="105"/>
      <c r="D40" s="91"/>
    </row>
    <row r="41" spans="1:4" s="1" customFormat="1" ht="15.75" thickBot="1">
      <c r="A41" s="17" t="s">
        <v>186</v>
      </c>
      <c r="B41" s="106"/>
      <c r="C41" s="107">
        <f>C9+C13+C25+C38</f>
        <v>1051227.5</v>
      </c>
      <c r="D41" s="108"/>
    </row>
    <row r="42" spans="2:3" ht="12.75">
      <c r="B42" s="109"/>
      <c r="C42" s="20"/>
    </row>
    <row r="43" spans="2:3" ht="12.75">
      <c r="B43" s="109"/>
      <c r="C43" s="20"/>
    </row>
    <row r="44" spans="1:4" ht="14.25">
      <c r="A44" s="93" t="s">
        <v>187</v>
      </c>
      <c r="B44" s="93"/>
      <c r="C44" s="93"/>
      <c r="D44" s="93"/>
    </row>
    <row r="45" ht="13.5" thickBot="1"/>
    <row r="46" spans="1:4" ht="12.75">
      <c r="A46" s="15" t="s">
        <v>152</v>
      </c>
      <c r="B46" s="23" t="s">
        <v>153</v>
      </c>
      <c r="C46" s="23" t="s">
        <v>154</v>
      </c>
      <c r="D46" s="91" t="s">
        <v>155</v>
      </c>
    </row>
    <row r="47" spans="1:4" ht="13.5" thickBot="1">
      <c r="A47" s="6"/>
      <c r="B47" s="24" t="s">
        <v>156</v>
      </c>
      <c r="C47" s="24" t="s">
        <v>157</v>
      </c>
      <c r="D47" s="90"/>
    </row>
    <row r="48" spans="1:4" ht="12.75">
      <c r="A48" s="12"/>
      <c r="B48" s="94"/>
      <c r="C48" s="94"/>
      <c r="D48" s="26"/>
    </row>
    <row r="49" spans="1:4" ht="12.75">
      <c r="A49" s="12" t="s">
        <v>188</v>
      </c>
      <c r="B49" s="94">
        <v>2003</v>
      </c>
      <c r="C49" s="110">
        <v>13083</v>
      </c>
      <c r="D49" s="26"/>
    </row>
    <row r="50" spans="1:4" ht="12.75">
      <c r="A50" s="12" t="s">
        <v>189</v>
      </c>
      <c r="B50" s="94">
        <v>2003</v>
      </c>
      <c r="C50" s="110">
        <v>2997</v>
      </c>
      <c r="D50" s="26"/>
    </row>
    <row r="51" spans="1:4" ht="12.75">
      <c r="A51" s="12" t="s">
        <v>190</v>
      </c>
      <c r="B51" s="94">
        <v>2003</v>
      </c>
      <c r="C51" s="110">
        <v>339387.6</v>
      </c>
      <c r="D51" s="26"/>
    </row>
    <row r="52" spans="1:4" ht="12.75">
      <c r="A52" s="12" t="s">
        <v>191</v>
      </c>
      <c r="B52" s="94">
        <v>2003</v>
      </c>
      <c r="C52" s="110">
        <v>3362</v>
      </c>
      <c r="D52" s="26"/>
    </row>
    <row r="53" spans="1:4" ht="12.75">
      <c r="A53" s="12" t="s">
        <v>192</v>
      </c>
      <c r="B53" s="94">
        <v>2003</v>
      </c>
      <c r="C53" s="110">
        <v>356980</v>
      </c>
      <c r="D53" s="26"/>
    </row>
    <row r="54" spans="1:4" ht="12.75">
      <c r="A54" s="12" t="s">
        <v>193</v>
      </c>
      <c r="B54" s="94">
        <v>2003</v>
      </c>
      <c r="C54" s="110">
        <v>403560</v>
      </c>
      <c r="D54" s="26"/>
    </row>
    <row r="55" spans="1:4" ht="15">
      <c r="A55" s="95" t="s">
        <v>49</v>
      </c>
      <c r="B55" s="96"/>
      <c r="C55" s="97">
        <f>SUM(C49:C54)</f>
        <v>1119369.6</v>
      </c>
      <c r="D55" s="98"/>
    </row>
    <row r="56" spans="1:4" ht="12.75">
      <c r="A56" s="12"/>
      <c r="B56" s="94"/>
      <c r="C56" s="94"/>
      <c r="D56" s="26"/>
    </row>
    <row r="57" spans="1:4" ht="15">
      <c r="A57" s="95" t="s">
        <v>161</v>
      </c>
      <c r="B57" s="96"/>
      <c r="C57" s="97">
        <v>0</v>
      </c>
      <c r="D57" s="98"/>
    </row>
    <row r="58" spans="1:4" ht="12.75">
      <c r="A58" s="12"/>
      <c r="B58" s="99"/>
      <c r="C58" s="100"/>
      <c r="D58" s="26"/>
    </row>
    <row r="59" spans="1:4" ht="12.75">
      <c r="A59" s="12" t="s">
        <v>194</v>
      </c>
      <c r="B59" s="99">
        <v>2003</v>
      </c>
      <c r="C59" s="100">
        <v>1963</v>
      </c>
      <c r="D59" s="26"/>
    </row>
    <row r="60" spans="1:4" ht="12.75">
      <c r="A60" s="12" t="s">
        <v>195</v>
      </c>
      <c r="B60" s="99">
        <v>2003</v>
      </c>
      <c r="C60" s="100">
        <v>11280</v>
      </c>
      <c r="D60" s="26"/>
    </row>
    <row r="61" spans="1:4" ht="15">
      <c r="A61" s="95" t="s">
        <v>171</v>
      </c>
      <c r="B61" s="96"/>
      <c r="C61" s="97">
        <f>SUM(C59:C60)</f>
        <v>13243</v>
      </c>
      <c r="D61" s="98"/>
    </row>
    <row r="62" spans="1:4" s="48" customFormat="1" ht="12.75">
      <c r="A62" s="46"/>
      <c r="B62" s="111"/>
      <c r="C62" s="112"/>
      <c r="D62" s="113"/>
    </row>
    <row r="63" spans="1:4" s="48" customFormat="1" ht="12.75">
      <c r="A63" s="46" t="s">
        <v>196</v>
      </c>
      <c r="B63" s="111">
        <v>2003</v>
      </c>
      <c r="C63" s="112">
        <v>659</v>
      </c>
      <c r="D63" s="113"/>
    </row>
    <row r="64" spans="1:4" s="48" customFormat="1" ht="12.75">
      <c r="A64" s="46" t="s">
        <v>197</v>
      </c>
      <c r="B64" s="111">
        <v>2003</v>
      </c>
      <c r="C64" s="112">
        <v>5197.7</v>
      </c>
      <c r="D64" s="113"/>
    </row>
    <row r="65" spans="1:4" ht="15">
      <c r="A65" s="95" t="s">
        <v>171</v>
      </c>
      <c r="B65" s="96"/>
      <c r="C65" s="97">
        <f>SUM(C63:C64)</f>
        <v>5856.7</v>
      </c>
      <c r="D65" s="98"/>
    </row>
    <row r="66" spans="1:4" ht="12.75">
      <c r="A66" s="12"/>
      <c r="B66" s="99"/>
      <c r="C66" s="100"/>
      <c r="D66" s="26"/>
    </row>
    <row r="67" spans="1:4" ht="12.75">
      <c r="A67" s="12" t="s">
        <v>198</v>
      </c>
      <c r="B67" s="99">
        <v>2003</v>
      </c>
      <c r="C67" s="100">
        <v>162000</v>
      </c>
      <c r="D67" s="26"/>
    </row>
    <row r="68" spans="1:4" ht="12.75">
      <c r="A68" s="12" t="s">
        <v>199</v>
      </c>
      <c r="B68" s="99">
        <v>2003</v>
      </c>
      <c r="C68" s="100">
        <v>35804</v>
      </c>
      <c r="D68" s="26"/>
    </row>
    <row r="69" spans="1:4" ht="12.75">
      <c r="A69" s="12" t="s">
        <v>200</v>
      </c>
      <c r="B69" s="99">
        <v>2003</v>
      </c>
      <c r="C69" s="100">
        <v>5280</v>
      </c>
      <c r="D69" s="26"/>
    </row>
    <row r="70" spans="1:4" ht="12.75">
      <c r="A70" s="12" t="s">
        <v>201</v>
      </c>
      <c r="B70" s="99">
        <v>2003</v>
      </c>
      <c r="C70" s="100">
        <v>3792</v>
      </c>
      <c r="D70" s="26"/>
    </row>
    <row r="71" spans="1:4" ht="12.75">
      <c r="A71" s="12" t="s">
        <v>202</v>
      </c>
      <c r="B71" s="99">
        <v>2003</v>
      </c>
      <c r="C71" s="100">
        <v>31184.4</v>
      </c>
      <c r="D71" s="26"/>
    </row>
    <row r="72" spans="1:4" ht="12.75">
      <c r="A72" s="12" t="s">
        <v>203</v>
      </c>
      <c r="B72" s="99">
        <v>2003</v>
      </c>
      <c r="C72" s="100">
        <v>7326</v>
      </c>
      <c r="D72" s="26"/>
    </row>
    <row r="73" spans="1:4" ht="12.75">
      <c r="A73" s="12" t="s">
        <v>204</v>
      </c>
      <c r="B73" s="99">
        <v>2003</v>
      </c>
      <c r="C73" s="100">
        <v>4080.6</v>
      </c>
      <c r="D73" s="26"/>
    </row>
    <row r="74" spans="1:4" ht="12.75">
      <c r="A74" s="12" t="s">
        <v>205</v>
      </c>
      <c r="B74" s="99">
        <v>2003</v>
      </c>
      <c r="C74" s="100">
        <v>35500.8</v>
      </c>
      <c r="D74" s="26"/>
    </row>
    <row r="75" spans="1:4" ht="12.75">
      <c r="A75" s="12" t="s">
        <v>206</v>
      </c>
      <c r="B75" s="99">
        <v>2003</v>
      </c>
      <c r="C75" s="100">
        <v>190760</v>
      </c>
      <c r="D75" s="26"/>
    </row>
    <row r="76" spans="1:4" ht="12.75">
      <c r="A76" s="12" t="s">
        <v>200</v>
      </c>
      <c r="B76" s="99">
        <v>2003</v>
      </c>
      <c r="C76" s="100">
        <v>-1197</v>
      </c>
      <c r="D76" s="26"/>
    </row>
    <row r="77" spans="1:5" ht="15">
      <c r="A77" s="95" t="s">
        <v>185</v>
      </c>
      <c r="B77" s="101"/>
      <c r="C77" s="102">
        <f>SUM(C67:C76)</f>
        <v>474530.8</v>
      </c>
      <c r="D77" s="98"/>
      <c r="E77" s="20"/>
    </row>
    <row r="78" spans="1:4" ht="13.5" thickBot="1">
      <c r="A78" s="12"/>
      <c r="B78" s="99"/>
      <c r="C78" s="100"/>
      <c r="D78" s="26"/>
    </row>
    <row r="79" spans="1:4" ht="12.75">
      <c r="A79" s="15"/>
      <c r="B79" s="114"/>
      <c r="C79" s="105"/>
      <c r="D79" s="91"/>
    </row>
    <row r="80" spans="1:4" ht="15.75" thickBot="1">
      <c r="A80" s="17" t="s">
        <v>207</v>
      </c>
      <c r="B80" s="106"/>
      <c r="C80" s="107">
        <f>C55+C57+C61+C65+C77</f>
        <v>1613000.1</v>
      </c>
      <c r="D80" s="108"/>
    </row>
    <row r="82" ht="12.75">
      <c r="A82" t="s">
        <v>208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2"/>
  <sheetViews>
    <sheetView zoomScale="75" zoomScaleNormal="75" workbookViewId="0" topLeftCell="A1">
      <selection activeCell="I19" sqref="I19"/>
    </sheetView>
  </sheetViews>
  <sheetFormatPr defaultColWidth="9.00390625" defaultRowHeight="12.75"/>
  <cols>
    <col min="1" max="16384" width="16.25390625" style="0" customWidth="1"/>
  </cols>
  <sheetData>
    <row r="2" ht="15.75">
      <c r="B2" s="115" t="s">
        <v>209</v>
      </c>
    </row>
    <row r="3" ht="15.75">
      <c r="B3" s="115"/>
    </row>
    <row r="4" ht="13.5" thickBot="1"/>
    <row r="5" spans="2:10" ht="13.5" thickBot="1">
      <c r="B5" s="116" t="s">
        <v>210</v>
      </c>
      <c r="C5" s="116" t="s">
        <v>211</v>
      </c>
      <c r="D5" s="116" t="s">
        <v>212</v>
      </c>
      <c r="E5" s="116" t="s">
        <v>213</v>
      </c>
      <c r="F5" s="116" t="s">
        <v>214</v>
      </c>
      <c r="G5" s="116" t="s">
        <v>215</v>
      </c>
      <c r="I5" s="117"/>
      <c r="J5" s="118"/>
    </row>
    <row r="6" spans="2:10" ht="12.75">
      <c r="B6" s="119" t="s">
        <v>216</v>
      </c>
      <c r="C6" s="120">
        <f>'[1]2003'!E92</f>
        <v>245756</v>
      </c>
      <c r="D6" s="120">
        <f>'[1]2003'!E105</f>
        <v>2918</v>
      </c>
      <c r="E6" s="121">
        <f>SUM(C6*2.9)</f>
        <v>712692.4</v>
      </c>
      <c r="F6" s="121">
        <f>SUM((D6*4.2)+(5*220))</f>
        <v>13355.6</v>
      </c>
      <c r="G6" s="122">
        <f>SUM(E6:F6)</f>
        <v>726048</v>
      </c>
      <c r="I6" s="41"/>
      <c r="J6" s="41"/>
    </row>
    <row r="7" spans="2:10" ht="12.75">
      <c r="B7" s="123" t="s">
        <v>217</v>
      </c>
      <c r="C7" s="124">
        <f>'[1]2003'!K92</f>
        <v>176179</v>
      </c>
      <c r="D7" s="124">
        <f>'[1]2003'!K105</f>
        <v>2459</v>
      </c>
      <c r="E7" s="125">
        <f>SUM(C7*2.9)</f>
        <v>510919.1</v>
      </c>
      <c r="F7" s="125">
        <f>SUM((D7*4.2)+(5*220))</f>
        <v>11427.800000000001</v>
      </c>
      <c r="G7" s="126">
        <f aca="true" t="shared" si="0" ref="G7:G17">SUM(E7:F7)</f>
        <v>522346.89999999997</v>
      </c>
      <c r="I7" s="41"/>
      <c r="J7" s="41"/>
    </row>
    <row r="8" spans="2:10" ht="12.75">
      <c r="B8" s="123" t="s">
        <v>218</v>
      </c>
      <c r="C8" s="124">
        <f>'[1]2003'!Q92</f>
        <v>190259</v>
      </c>
      <c r="D8" s="124">
        <f>'[1]2003'!Q105</f>
        <v>2738</v>
      </c>
      <c r="E8" s="125">
        <f aca="true" t="shared" si="1" ref="E8:E15">SUM(C8*2.9)</f>
        <v>551751.1</v>
      </c>
      <c r="F8" s="125">
        <f aca="true" t="shared" si="2" ref="F8:F15">SUM((D8*4.2)+(5*220))</f>
        <v>12599.6</v>
      </c>
      <c r="G8" s="126">
        <f t="shared" si="0"/>
        <v>564350.7</v>
      </c>
      <c r="I8" s="41"/>
      <c r="J8" s="41"/>
    </row>
    <row r="9" spans="2:10" ht="12.75">
      <c r="B9" s="123" t="s">
        <v>219</v>
      </c>
      <c r="C9" s="124">
        <f>'[1]2003'!E199</f>
        <v>148009</v>
      </c>
      <c r="D9" s="124">
        <f>'[1]2003'!E212</f>
        <v>3079</v>
      </c>
      <c r="E9" s="125">
        <f t="shared" si="1"/>
        <v>429226.1</v>
      </c>
      <c r="F9" s="125">
        <f t="shared" si="2"/>
        <v>14031.800000000001</v>
      </c>
      <c r="G9" s="126">
        <f t="shared" si="0"/>
        <v>443257.89999999997</v>
      </c>
      <c r="I9" s="41"/>
      <c r="J9" s="41"/>
    </row>
    <row r="10" spans="2:10" ht="12.75">
      <c r="B10" s="123" t="s">
        <v>220</v>
      </c>
      <c r="C10" s="124">
        <f>'[1]2003'!K199</f>
        <v>122301</v>
      </c>
      <c r="D10" s="124">
        <f>'[1]2003'!K212</f>
        <v>2027</v>
      </c>
      <c r="E10" s="125">
        <f t="shared" si="1"/>
        <v>354672.89999999997</v>
      </c>
      <c r="F10" s="125">
        <f t="shared" si="2"/>
        <v>9613.4</v>
      </c>
      <c r="G10" s="126">
        <f t="shared" si="0"/>
        <v>364286.3</v>
      </c>
      <c r="I10" s="41"/>
      <c r="J10" s="41"/>
    </row>
    <row r="11" spans="2:10" ht="12.75">
      <c r="B11" s="123" t="s">
        <v>221</v>
      </c>
      <c r="C11" s="124">
        <f>'[1]2003'!Q199</f>
        <v>124973</v>
      </c>
      <c r="D11" s="124">
        <f>'[1]2003'!Q212</f>
        <v>2526</v>
      </c>
      <c r="E11" s="125">
        <f t="shared" si="1"/>
        <v>362421.7</v>
      </c>
      <c r="F11" s="125">
        <f t="shared" si="2"/>
        <v>11709.2</v>
      </c>
      <c r="G11" s="126">
        <f t="shared" si="0"/>
        <v>374130.9</v>
      </c>
      <c r="I11" s="41"/>
      <c r="J11" s="41"/>
    </row>
    <row r="12" spans="2:10" ht="12.75">
      <c r="B12" s="123" t="s">
        <v>222</v>
      </c>
      <c r="C12" s="124">
        <f>'[1]2003'!E306</f>
        <v>112262</v>
      </c>
      <c r="D12" s="124">
        <f>'[1]2003'!E319</f>
        <v>2265</v>
      </c>
      <c r="E12" s="125">
        <f t="shared" si="1"/>
        <v>325559.8</v>
      </c>
      <c r="F12" s="125">
        <f t="shared" si="2"/>
        <v>10613</v>
      </c>
      <c r="G12" s="126">
        <f t="shared" si="0"/>
        <v>336172.8</v>
      </c>
      <c r="I12" s="41"/>
      <c r="J12" s="41"/>
    </row>
    <row r="13" spans="2:10" ht="12.75">
      <c r="B13" s="123" t="s">
        <v>223</v>
      </c>
      <c r="C13" s="124">
        <f>'[1]2003'!K306</f>
        <v>143231</v>
      </c>
      <c r="D13" s="124">
        <f>'[1]2003'!K319</f>
        <v>2273</v>
      </c>
      <c r="E13" s="125">
        <f t="shared" si="1"/>
        <v>415369.89999999997</v>
      </c>
      <c r="F13" s="125">
        <f t="shared" si="2"/>
        <v>10646.6</v>
      </c>
      <c r="G13" s="126">
        <f t="shared" si="0"/>
        <v>426016.49999999994</v>
      </c>
      <c r="I13" s="41"/>
      <c r="J13" s="41"/>
    </row>
    <row r="14" spans="2:10" ht="12.75">
      <c r="B14" s="123" t="s">
        <v>224</v>
      </c>
      <c r="C14" s="124">
        <f>'[1]2003'!Q306</f>
        <v>152862</v>
      </c>
      <c r="D14" s="124">
        <f>'[1]2003'!Q319</f>
        <v>2129</v>
      </c>
      <c r="E14" s="125">
        <f t="shared" si="1"/>
        <v>443299.8</v>
      </c>
      <c r="F14" s="125">
        <f t="shared" si="2"/>
        <v>10041.800000000001</v>
      </c>
      <c r="G14" s="126">
        <f t="shared" si="0"/>
        <v>453341.6</v>
      </c>
      <c r="I14" s="41"/>
      <c r="J14" s="41"/>
    </row>
    <row r="15" spans="2:10" ht="12.75">
      <c r="B15" s="123" t="s">
        <v>225</v>
      </c>
      <c r="C15" s="124">
        <f>'[1]2003'!E413</f>
        <v>227856</v>
      </c>
      <c r="D15" s="124">
        <f>'[1]2003'!E426</f>
        <v>2121</v>
      </c>
      <c r="E15" s="125">
        <f t="shared" si="1"/>
        <v>660782.4</v>
      </c>
      <c r="F15" s="125">
        <f t="shared" si="2"/>
        <v>10008.2</v>
      </c>
      <c r="G15" s="126">
        <f t="shared" si="0"/>
        <v>670790.6</v>
      </c>
      <c r="I15" s="41"/>
      <c r="J15" s="41"/>
    </row>
    <row r="16" spans="2:7" ht="12.75">
      <c r="B16" s="123" t="s">
        <v>226</v>
      </c>
      <c r="C16" s="124">
        <f>'[1]2003'!K413</f>
        <v>0</v>
      </c>
      <c r="D16" s="124">
        <f>'[1]2003'!K426</f>
        <v>0</v>
      </c>
      <c r="E16" s="125">
        <v>0</v>
      </c>
      <c r="F16" s="125">
        <v>0</v>
      </c>
      <c r="G16" s="126">
        <f t="shared" si="0"/>
        <v>0</v>
      </c>
    </row>
    <row r="17" spans="2:7" ht="13.5" thickBot="1">
      <c r="B17" s="127" t="s">
        <v>227</v>
      </c>
      <c r="C17" s="124">
        <f>'[1]2003'!Q413</f>
        <v>447211</v>
      </c>
      <c r="D17" s="124">
        <f>'[1]2003'!Q426</f>
        <v>3585</v>
      </c>
      <c r="E17" s="128">
        <f>SUM(C17*2.9)</f>
        <v>1296911.9</v>
      </c>
      <c r="F17" s="125">
        <f>SUM((D17*4.2)+(10*220))</f>
        <v>17257</v>
      </c>
      <c r="G17" s="129">
        <f t="shared" si="0"/>
        <v>1314168.9</v>
      </c>
    </row>
    <row r="18" spans="2:7" ht="13.5" thickBot="1">
      <c r="B18" s="130" t="s">
        <v>228</v>
      </c>
      <c r="C18" s="131">
        <f>SUM(C6:C17)</f>
        <v>2090899</v>
      </c>
      <c r="D18" s="131">
        <f>SUM(D6:D17)</f>
        <v>28120</v>
      </c>
      <c r="E18" s="132">
        <f>SUM(E6:E17)</f>
        <v>6063607.1</v>
      </c>
      <c r="F18" s="132">
        <f>SUM(F6:F17)</f>
        <v>131304</v>
      </c>
      <c r="G18" s="133">
        <f>SUM(G6:G17)</f>
        <v>6194911.1</v>
      </c>
    </row>
    <row r="20" spans="2:6" ht="12.75">
      <c r="B20" t="s">
        <v>229</v>
      </c>
      <c r="C20" s="41"/>
      <c r="E20" s="20">
        <v>2.9</v>
      </c>
      <c r="F20" t="s">
        <v>230</v>
      </c>
    </row>
    <row r="21" spans="2:6" ht="12.75">
      <c r="B21" s="41" t="s">
        <v>231</v>
      </c>
      <c r="C21" s="41"/>
      <c r="E21" s="20">
        <v>4.2</v>
      </c>
      <c r="F21" t="s">
        <v>230</v>
      </c>
    </row>
    <row r="22" spans="2:6" ht="12.75">
      <c r="B22" s="41" t="s">
        <v>232</v>
      </c>
      <c r="C22" s="41"/>
      <c r="E22" s="20">
        <v>220</v>
      </c>
      <c r="F22" t="s">
        <v>233</v>
      </c>
    </row>
    <row r="24" ht="12.75">
      <c r="B24" s="134" t="s">
        <v>234</v>
      </c>
    </row>
    <row r="25" ht="12.75">
      <c r="B25" t="s">
        <v>235</v>
      </c>
    </row>
    <row r="26" ht="12.75">
      <c r="B26" t="s">
        <v>236</v>
      </c>
    </row>
    <row r="27" ht="12.75">
      <c r="B27" t="s">
        <v>237</v>
      </c>
    </row>
    <row r="30" ht="13.5" thickBot="1">
      <c r="B30" t="s">
        <v>238</v>
      </c>
    </row>
    <row r="31" spans="2:7" ht="13.5" thickBot="1">
      <c r="B31" s="116" t="s">
        <v>210</v>
      </c>
      <c r="C31" s="116" t="s">
        <v>211</v>
      </c>
      <c r="D31" s="116" t="s">
        <v>212</v>
      </c>
      <c r="E31" s="116" t="s">
        <v>213</v>
      </c>
      <c r="F31" s="116" t="s">
        <v>214</v>
      </c>
      <c r="G31" s="116" t="s">
        <v>215</v>
      </c>
    </row>
    <row r="32" spans="2:7" ht="13.5" thickBot="1">
      <c r="B32" s="135" t="s">
        <v>228</v>
      </c>
      <c r="C32" s="136">
        <v>2132296</v>
      </c>
      <c r="D32" s="136">
        <v>32106</v>
      </c>
      <c r="E32" s="137">
        <f>SUM(C32*2.4)</f>
        <v>5117510.399999999</v>
      </c>
      <c r="F32" s="137">
        <v>123171</v>
      </c>
      <c r="G32" s="138">
        <f>SUM(E32:F32)</f>
        <v>5240681.399999999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5"/>
  <sheetViews>
    <sheetView zoomScale="75" zoomScaleNormal="75" workbookViewId="0" topLeftCell="A1">
      <selection activeCell="F19" sqref="F19"/>
    </sheetView>
  </sheetViews>
  <sheetFormatPr defaultColWidth="9.00390625" defaultRowHeight="12.75"/>
  <cols>
    <col min="1" max="1" width="46.125" style="0" customWidth="1"/>
    <col min="2" max="2" width="15.75390625" style="0" customWidth="1"/>
    <col min="4" max="4" width="15.875" style="0" customWidth="1"/>
    <col min="7" max="7" width="18.75390625" style="0" customWidth="1"/>
  </cols>
  <sheetData>
    <row r="2" s="1" customFormat="1" ht="15">
      <c r="A2" s="1" t="s">
        <v>71</v>
      </c>
    </row>
    <row r="3" s="1" customFormat="1" ht="15"/>
    <row r="4" s="1" customFormat="1" ht="15">
      <c r="A4" s="42" t="s">
        <v>72</v>
      </c>
    </row>
    <row r="5" s="1" customFormat="1" ht="15">
      <c r="A5" s="42"/>
    </row>
    <row r="6" spans="1:2" s="1" customFormat="1" ht="15.75" thickBot="1">
      <c r="A6" s="42"/>
      <c r="B6" s="43" t="s">
        <v>1</v>
      </c>
    </row>
    <row r="7" spans="1:7" ht="12.75">
      <c r="A7" s="15" t="s">
        <v>3</v>
      </c>
      <c r="B7" s="5" t="s">
        <v>4</v>
      </c>
      <c r="G7" s="20"/>
    </row>
    <row r="8" spans="1:7" ht="13.5" thickBot="1">
      <c r="A8" s="6"/>
      <c r="B8" s="8" t="s">
        <v>5</v>
      </c>
      <c r="G8" s="20"/>
    </row>
    <row r="9" spans="1:7" s="1" customFormat="1" ht="15.75" thickBot="1">
      <c r="A9" s="9" t="s">
        <v>6</v>
      </c>
      <c r="B9" s="11">
        <f>SUM(B11:B13)</f>
        <v>7909404.2</v>
      </c>
      <c r="G9" s="44"/>
    </row>
    <row r="10" spans="1:4" s="1" customFormat="1" ht="15">
      <c r="A10" s="27"/>
      <c r="B10" s="45"/>
      <c r="D10" s="44"/>
    </row>
    <row r="11" spans="1:2" s="48" customFormat="1" ht="12.75">
      <c r="A11" s="46" t="s">
        <v>73</v>
      </c>
      <c r="B11" s="47">
        <v>4808981.4</v>
      </c>
    </row>
    <row r="12" spans="1:2" s="48" customFormat="1" ht="12.75">
      <c r="A12" s="46" t="s">
        <v>74</v>
      </c>
      <c r="B12" s="47">
        <v>2154727</v>
      </c>
    </row>
    <row r="13" spans="1:2" s="48" customFormat="1" ht="12.75">
      <c r="A13" s="46" t="s">
        <v>75</v>
      </c>
      <c r="B13" s="47">
        <v>945695.8</v>
      </c>
    </row>
    <row r="14" spans="1:2" s="48" customFormat="1" ht="13.5" thickBot="1">
      <c r="A14" s="46"/>
      <c r="B14" s="47"/>
    </row>
    <row r="15" spans="1:4" s="1" customFormat="1" ht="15.75" thickBot="1">
      <c r="A15" s="9" t="s">
        <v>76</v>
      </c>
      <c r="B15" s="11">
        <f>SUM(B17:B18)</f>
        <v>7218000</v>
      </c>
      <c r="D15" s="44"/>
    </row>
    <row r="16" spans="1:2" s="48" customFormat="1" ht="12.75">
      <c r="A16" s="46"/>
      <c r="B16" s="47"/>
    </row>
    <row r="17" spans="1:2" s="48" customFormat="1" ht="12.75">
      <c r="A17" s="49" t="s">
        <v>77</v>
      </c>
      <c r="B17" s="47">
        <v>6331579</v>
      </c>
    </row>
    <row r="18" spans="1:2" s="48" customFormat="1" ht="12.75">
      <c r="A18" s="49" t="s">
        <v>75</v>
      </c>
      <c r="B18" s="47">
        <v>886421</v>
      </c>
    </row>
    <row r="19" spans="1:2" s="48" customFormat="1" ht="13.5" thickBot="1">
      <c r="A19" s="46"/>
      <c r="B19" s="47"/>
    </row>
    <row r="20" spans="1:2" ht="12.75">
      <c r="A20" s="15"/>
      <c r="B20" s="16"/>
    </row>
    <row r="21" spans="1:2" s="1" customFormat="1" ht="15.75" thickBot="1">
      <c r="A21" s="17" t="s">
        <v>43</v>
      </c>
      <c r="B21" s="19">
        <f>B15-B9</f>
        <v>-691404.2000000002</v>
      </c>
    </row>
    <row r="22" spans="1:2" s="48" customFormat="1" ht="12.75">
      <c r="A22" s="50" t="s">
        <v>78</v>
      </c>
      <c r="B22" s="51"/>
    </row>
    <row r="23" spans="1:2" s="48" customFormat="1" ht="12.75">
      <c r="A23" s="52" t="s">
        <v>79</v>
      </c>
      <c r="B23" s="53"/>
    </row>
    <row r="24" spans="1:2" s="48" customFormat="1" ht="12.75">
      <c r="A24" s="52" t="s">
        <v>80</v>
      </c>
      <c r="B24" s="53"/>
    </row>
    <row r="25" spans="1:2" s="48" customFormat="1" ht="12.75">
      <c r="A25" s="52" t="s">
        <v>81</v>
      </c>
      <c r="B25" s="53"/>
    </row>
    <row r="26" spans="1:2" s="48" customFormat="1" ht="12.75">
      <c r="A26" s="54"/>
      <c r="B26" s="55"/>
    </row>
    <row r="27" spans="1:2" s="48" customFormat="1" ht="12.75">
      <c r="A27" s="55"/>
      <c r="B27" s="55"/>
    </row>
    <row r="28" spans="1:2" s="1" customFormat="1" ht="15">
      <c r="A28" s="56" t="s">
        <v>82</v>
      </c>
      <c r="B28" s="57"/>
    </row>
    <row r="29" spans="1:2" s="1" customFormat="1" ht="15">
      <c r="A29" s="56"/>
      <c r="B29" s="57"/>
    </row>
    <row r="30" spans="1:2" s="48" customFormat="1" ht="13.5" thickBot="1">
      <c r="A30" s="58"/>
      <c r="B30" s="59" t="s">
        <v>1</v>
      </c>
    </row>
    <row r="31" spans="1:2" ht="12.75">
      <c r="A31" s="60" t="s">
        <v>3</v>
      </c>
      <c r="B31" s="5" t="s">
        <v>4</v>
      </c>
    </row>
    <row r="32" spans="1:2" ht="13.5" thickBot="1">
      <c r="A32" s="61"/>
      <c r="B32" s="8" t="s">
        <v>5</v>
      </c>
    </row>
    <row r="33" spans="1:4" s="1" customFormat="1" ht="15.75" thickBot="1">
      <c r="A33" s="62" t="s">
        <v>6</v>
      </c>
      <c r="B33" s="11">
        <f>SUM(B35:B47)</f>
        <v>5113078.8</v>
      </c>
      <c r="D33" s="44"/>
    </row>
    <row r="34" spans="1:4" ht="15">
      <c r="A34" s="63"/>
      <c r="B34" s="14"/>
      <c r="D34" s="44"/>
    </row>
    <row r="35" spans="1:4" ht="15">
      <c r="A35" s="63" t="s">
        <v>7</v>
      </c>
      <c r="B35" s="14">
        <v>79937.25</v>
      </c>
      <c r="D35" s="44"/>
    </row>
    <row r="36" spans="1:2" ht="12.75">
      <c r="A36" s="63" t="s">
        <v>83</v>
      </c>
      <c r="B36" s="14">
        <v>172812.4</v>
      </c>
    </row>
    <row r="37" spans="1:2" ht="12.75">
      <c r="A37" s="63" t="s">
        <v>10</v>
      </c>
      <c r="B37" s="14">
        <v>170609.7</v>
      </c>
    </row>
    <row r="38" spans="1:2" ht="12.75">
      <c r="A38" s="63" t="s">
        <v>13</v>
      </c>
      <c r="B38" s="14">
        <v>449357.95</v>
      </c>
    </row>
    <row r="39" spans="1:2" ht="12.75">
      <c r="A39" s="63" t="s">
        <v>84</v>
      </c>
      <c r="B39" s="14">
        <v>1775363.7</v>
      </c>
    </row>
    <row r="40" spans="1:2" ht="12.75">
      <c r="A40" s="63" t="s">
        <v>85</v>
      </c>
      <c r="B40" s="14">
        <v>77165.6</v>
      </c>
    </row>
    <row r="41" spans="1:2" ht="12.75">
      <c r="A41" s="63" t="s">
        <v>86</v>
      </c>
      <c r="B41" s="14">
        <v>5128.1</v>
      </c>
    </row>
    <row r="42" spans="1:2" ht="12.75">
      <c r="A42" s="63" t="s">
        <v>18</v>
      </c>
      <c r="B42" s="14">
        <v>2159</v>
      </c>
    </row>
    <row r="43" spans="1:2" ht="12.75">
      <c r="A43" s="63" t="s">
        <v>20</v>
      </c>
      <c r="B43" s="14">
        <v>18371.9</v>
      </c>
    </row>
    <row r="44" spans="1:2" ht="12.75">
      <c r="A44" s="63" t="s">
        <v>26</v>
      </c>
      <c r="B44" s="14">
        <v>12673.2</v>
      </c>
    </row>
    <row r="45" spans="1:2" ht="12.75">
      <c r="A45" s="63" t="s">
        <v>27</v>
      </c>
      <c r="B45" s="14">
        <v>2113747.3</v>
      </c>
    </row>
    <row r="46" spans="1:4" ht="12.75">
      <c r="A46" s="63" t="s">
        <v>87</v>
      </c>
      <c r="B46" s="14">
        <v>107887.5</v>
      </c>
      <c r="D46" s="20"/>
    </row>
    <row r="47" spans="1:2" ht="12.75">
      <c r="A47" s="63" t="s">
        <v>32</v>
      </c>
      <c r="B47" s="14">
        <v>127865.2</v>
      </c>
    </row>
    <row r="48" spans="1:2" ht="13.5" thickBot="1">
      <c r="A48" s="63"/>
      <c r="B48" s="14"/>
    </row>
    <row r="49" spans="1:2" s="1" customFormat="1" ht="15.75" thickBot="1">
      <c r="A49" s="62" t="s">
        <v>88</v>
      </c>
      <c r="B49" s="11">
        <f>SUM(B51:B51)</f>
        <v>6135087.9</v>
      </c>
    </row>
    <row r="50" spans="1:2" ht="12.75">
      <c r="A50" s="63"/>
      <c r="B50" s="14"/>
    </row>
    <row r="51" spans="1:2" ht="12.75">
      <c r="A51" s="63" t="s">
        <v>89</v>
      </c>
      <c r="B51" s="14">
        <v>6135087.9</v>
      </c>
    </row>
    <row r="52" spans="1:2" ht="13.5" thickBot="1">
      <c r="A52" s="63"/>
      <c r="B52" s="14"/>
    </row>
    <row r="53" spans="1:2" ht="12.75">
      <c r="A53" s="60"/>
      <c r="B53" s="16"/>
    </row>
    <row r="54" spans="1:2" s="1" customFormat="1" ht="15.75" thickBot="1">
      <c r="A54" s="64" t="s">
        <v>43</v>
      </c>
      <c r="B54" s="19">
        <f>B49-B33</f>
        <v>1022009.1000000006</v>
      </c>
    </row>
    <row r="55" spans="1:2" ht="12.75">
      <c r="A55" s="50" t="s">
        <v>44</v>
      </c>
      <c r="B55" s="65"/>
    </row>
    <row r="56" spans="1:2" ht="12.75">
      <c r="A56" s="52"/>
      <c r="B56" s="66"/>
    </row>
    <row r="57" ht="12.75">
      <c r="B57" s="20"/>
    </row>
    <row r="58" spans="1:2" ht="15">
      <c r="A58" s="1" t="s">
        <v>71</v>
      </c>
      <c r="B58" s="1"/>
    </row>
    <row r="59" spans="1:2" ht="15">
      <c r="A59" s="1"/>
      <c r="B59" s="1"/>
    </row>
    <row r="60" spans="1:2" ht="15">
      <c r="A60" s="42" t="s">
        <v>90</v>
      </c>
      <c r="B60" s="1"/>
    </row>
    <row r="61" spans="1:2" ht="15">
      <c r="A61" s="1"/>
      <c r="B61" s="1"/>
    </row>
    <row r="62" ht="13.5" thickBot="1">
      <c r="B62" s="2" t="s">
        <v>1</v>
      </c>
    </row>
    <row r="63" spans="1:2" ht="12.75">
      <c r="A63" s="60" t="s">
        <v>3</v>
      </c>
      <c r="B63" s="67" t="s">
        <v>4</v>
      </c>
    </row>
    <row r="64" spans="1:2" ht="13.5" thickBot="1">
      <c r="A64" s="61"/>
      <c r="B64" s="68" t="s">
        <v>5</v>
      </c>
    </row>
    <row r="65" spans="1:2" ht="15.75" thickBot="1">
      <c r="A65" s="62" t="s">
        <v>6</v>
      </c>
      <c r="B65" s="69">
        <f>SUM(B67:B84)</f>
        <v>13909993.099999998</v>
      </c>
    </row>
    <row r="66" spans="1:2" ht="12.75">
      <c r="A66" s="63"/>
      <c r="B66" s="70"/>
    </row>
    <row r="67" spans="1:2" ht="12.75">
      <c r="A67" s="63" t="s">
        <v>7</v>
      </c>
      <c r="B67" s="70">
        <v>233631.7</v>
      </c>
    </row>
    <row r="68" spans="1:2" ht="12.75">
      <c r="A68" s="63" t="s">
        <v>91</v>
      </c>
      <c r="B68" s="70">
        <v>150211.8</v>
      </c>
    </row>
    <row r="69" spans="1:2" ht="12.75">
      <c r="A69" s="63" t="s">
        <v>92</v>
      </c>
      <c r="B69" s="70">
        <v>1817085.5</v>
      </c>
    </row>
    <row r="70" spans="1:2" ht="12.75">
      <c r="A70" s="63" t="s">
        <v>93</v>
      </c>
      <c r="B70" s="70">
        <v>870522.8</v>
      </c>
    </row>
    <row r="71" spans="1:2" ht="12.75">
      <c r="A71" s="63" t="s">
        <v>94</v>
      </c>
      <c r="B71" s="70">
        <v>220483.3</v>
      </c>
    </row>
    <row r="72" spans="1:2" ht="12.75">
      <c r="A72" s="63" t="s">
        <v>10</v>
      </c>
      <c r="B72" s="70">
        <v>89617.3</v>
      </c>
    </row>
    <row r="73" spans="1:2" ht="12.75">
      <c r="A73" s="63" t="s">
        <v>11</v>
      </c>
      <c r="B73" s="70">
        <v>2111.5</v>
      </c>
    </row>
    <row r="74" spans="1:2" ht="12.75">
      <c r="A74" s="63" t="s">
        <v>13</v>
      </c>
      <c r="B74" s="70">
        <v>710816.4</v>
      </c>
    </row>
    <row r="75" spans="1:2" ht="12.75">
      <c r="A75" s="63" t="s">
        <v>95</v>
      </c>
      <c r="B75" s="70">
        <v>1977000</v>
      </c>
    </row>
    <row r="76" spans="1:2" ht="12.75">
      <c r="A76" s="63" t="s">
        <v>84</v>
      </c>
      <c r="B76" s="70">
        <v>3136129.3</v>
      </c>
    </row>
    <row r="77" spans="1:2" ht="12.75">
      <c r="A77" s="63" t="s">
        <v>85</v>
      </c>
      <c r="B77" s="70">
        <v>157593.2</v>
      </c>
    </row>
    <row r="78" spans="1:2" ht="12.75">
      <c r="A78" s="63" t="s">
        <v>86</v>
      </c>
      <c r="B78" s="70">
        <v>10988.8</v>
      </c>
    </row>
    <row r="79" spans="1:2" ht="12.75">
      <c r="A79" s="63" t="s">
        <v>18</v>
      </c>
      <c r="B79" s="70">
        <v>2900</v>
      </c>
    </row>
    <row r="80" spans="1:2" ht="12.75">
      <c r="A80" s="63" t="s">
        <v>20</v>
      </c>
      <c r="B80" s="70">
        <v>17271.9</v>
      </c>
    </row>
    <row r="81" spans="1:2" ht="12.75">
      <c r="A81" s="63" t="s">
        <v>26</v>
      </c>
      <c r="B81" s="70">
        <v>14883.2</v>
      </c>
    </row>
    <row r="82" spans="1:2" ht="12.75">
      <c r="A82" s="63" t="s">
        <v>27</v>
      </c>
      <c r="B82" s="70">
        <v>4140034.2</v>
      </c>
    </row>
    <row r="83" spans="1:2" ht="12.75">
      <c r="A83" s="63" t="s">
        <v>87</v>
      </c>
      <c r="B83" s="70">
        <v>145378</v>
      </c>
    </row>
    <row r="84" spans="1:2" ht="12.75">
      <c r="A84" s="63" t="s">
        <v>32</v>
      </c>
      <c r="B84" s="70">
        <v>213334.2</v>
      </c>
    </row>
    <row r="85" spans="1:2" ht="13.5" thickBot="1">
      <c r="A85" s="63"/>
      <c r="B85" s="70"/>
    </row>
    <row r="86" spans="1:2" ht="15.75" thickBot="1">
      <c r="A86" s="62" t="s">
        <v>76</v>
      </c>
      <c r="B86" s="69">
        <f>SUM(B88:B88)</f>
        <v>6859990.9</v>
      </c>
    </row>
    <row r="87" spans="1:2" ht="12.75">
      <c r="A87" s="63"/>
      <c r="B87" s="70"/>
    </row>
    <row r="88" spans="1:2" ht="12.75">
      <c r="A88" s="63" t="s">
        <v>96</v>
      </c>
      <c r="B88" s="70">
        <v>6859990.9</v>
      </c>
    </row>
    <row r="89" spans="1:2" ht="13.5" thickBot="1">
      <c r="A89" s="63"/>
      <c r="B89" s="70"/>
    </row>
    <row r="90" spans="1:2" ht="12.75">
      <c r="A90" s="60"/>
      <c r="B90" s="71"/>
    </row>
    <row r="91" spans="1:2" ht="15.75" thickBot="1">
      <c r="A91" s="64" t="s">
        <v>43</v>
      </c>
      <c r="B91" s="72">
        <f>B86-B65</f>
        <v>-7050002.199999997</v>
      </c>
    </row>
    <row r="92" spans="1:2" ht="12.75">
      <c r="A92" s="50" t="s">
        <v>44</v>
      </c>
      <c r="B92" s="20"/>
    </row>
    <row r="93" ht="12.75">
      <c r="B93" s="20"/>
    </row>
    <row r="94" spans="1:2" ht="15">
      <c r="A94" s="1" t="s">
        <v>71</v>
      </c>
      <c r="B94" s="20"/>
    </row>
    <row r="95" ht="12.75">
      <c r="B95" s="20"/>
    </row>
    <row r="96" spans="1:2" ht="15">
      <c r="A96" s="42" t="s">
        <v>97</v>
      </c>
      <c r="B96" s="1"/>
    </row>
    <row r="97" spans="1:2" ht="15">
      <c r="A97" s="1"/>
      <c r="B97" s="1"/>
    </row>
    <row r="98" ht="13.5" thickBot="1">
      <c r="B98" s="2" t="s">
        <v>1</v>
      </c>
    </row>
    <row r="99" spans="1:2" ht="12.75">
      <c r="A99" s="60" t="s">
        <v>3</v>
      </c>
      <c r="B99" s="67" t="s">
        <v>4</v>
      </c>
    </row>
    <row r="100" spans="1:2" ht="13.5" thickBot="1">
      <c r="A100" s="61"/>
      <c r="B100" s="68" t="s">
        <v>5</v>
      </c>
    </row>
    <row r="101" spans="1:2" ht="15.75" thickBot="1">
      <c r="A101" s="62" t="s">
        <v>6</v>
      </c>
      <c r="B101" s="69">
        <f>SUM(B103:B120)</f>
        <v>6185072.199999998</v>
      </c>
    </row>
    <row r="102" spans="1:2" ht="12.75">
      <c r="A102" s="63"/>
      <c r="B102" s="70"/>
    </row>
    <row r="103" spans="1:2" ht="12.75">
      <c r="A103" s="63" t="s">
        <v>7</v>
      </c>
      <c r="B103" s="70">
        <v>199689.8</v>
      </c>
    </row>
    <row r="104" spans="1:2" ht="12.75">
      <c r="A104" s="63" t="s">
        <v>91</v>
      </c>
      <c r="B104" s="70">
        <v>67721</v>
      </c>
    </row>
    <row r="105" spans="1:2" ht="12.75">
      <c r="A105" s="63" t="s">
        <v>92</v>
      </c>
      <c r="B105" s="70">
        <v>161022.4</v>
      </c>
    </row>
    <row r="106" spans="1:2" ht="12.75">
      <c r="A106" s="63" t="s">
        <v>93</v>
      </c>
      <c r="B106" s="70">
        <v>286570.6</v>
      </c>
    </row>
    <row r="107" spans="1:2" ht="12.75">
      <c r="A107" s="63" t="s">
        <v>98</v>
      </c>
      <c r="B107" s="70">
        <v>100433.6</v>
      </c>
    </row>
    <row r="108" spans="1:2" ht="12.75">
      <c r="A108" s="63" t="s">
        <v>9</v>
      </c>
      <c r="B108" s="70">
        <v>66073</v>
      </c>
    </row>
    <row r="109" spans="1:2" ht="12.75">
      <c r="A109" s="63" t="s">
        <v>10</v>
      </c>
      <c r="B109" s="70">
        <v>17256.4</v>
      </c>
    </row>
    <row r="110" spans="1:2" ht="12.75">
      <c r="A110" s="63" t="s">
        <v>13</v>
      </c>
      <c r="B110" s="70">
        <v>602429.5</v>
      </c>
    </row>
    <row r="111" spans="1:2" ht="12.75">
      <c r="A111" s="63" t="s">
        <v>95</v>
      </c>
      <c r="B111" s="70">
        <v>633500</v>
      </c>
    </row>
    <row r="112" spans="1:2" ht="12.75">
      <c r="A112" s="63" t="s">
        <v>84</v>
      </c>
      <c r="B112" s="70">
        <v>2393378.9</v>
      </c>
    </row>
    <row r="113" spans="1:2" ht="12.75">
      <c r="A113" s="63" t="s">
        <v>85</v>
      </c>
      <c r="B113" s="70">
        <v>118745.6</v>
      </c>
    </row>
    <row r="114" spans="1:2" ht="12.75">
      <c r="A114" s="63" t="s">
        <v>86</v>
      </c>
      <c r="B114" s="70">
        <v>10256.1</v>
      </c>
    </row>
    <row r="115" spans="1:2" ht="12.75">
      <c r="A115" s="63" t="s">
        <v>18</v>
      </c>
      <c r="B115" s="70">
        <v>8000</v>
      </c>
    </row>
    <row r="116" spans="1:2" ht="12.75">
      <c r="A116" s="63" t="s">
        <v>20</v>
      </c>
      <c r="B116" s="70">
        <v>18625.1</v>
      </c>
    </row>
    <row r="117" spans="1:2" ht="12.75">
      <c r="A117" s="63" t="s">
        <v>26</v>
      </c>
      <c r="B117" s="70">
        <v>13313.2</v>
      </c>
    </row>
    <row r="118" spans="1:2" ht="12.75">
      <c r="A118" s="63" t="s">
        <v>27</v>
      </c>
      <c r="B118" s="70">
        <v>1239409.7</v>
      </c>
    </row>
    <row r="119" spans="1:2" ht="12.75">
      <c r="A119" s="63" t="s">
        <v>87</v>
      </c>
      <c r="B119" s="70">
        <v>115056.1</v>
      </c>
    </row>
    <row r="120" spans="1:2" ht="12.75">
      <c r="A120" s="63" t="s">
        <v>32</v>
      </c>
      <c r="B120" s="70">
        <v>133591.2</v>
      </c>
    </row>
    <row r="121" spans="1:2" ht="13.5" thickBot="1">
      <c r="A121" s="63"/>
      <c r="B121" s="70"/>
    </row>
    <row r="122" spans="1:2" ht="15.75" thickBot="1">
      <c r="A122" s="62" t="s">
        <v>76</v>
      </c>
      <c r="B122" s="69">
        <f>SUM(B124:B124)</f>
        <v>3930884.3</v>
      </c>
    </row>
    <row r="123" spans="1:2" ht="12.75">
      <c r="A123" s="63"/>
      <c r="B123" s="70"/>
    </row>
    <row r="124" spans="1:2" ht="12.75">
      <c r="A124" s="63" t="s">
        <v>99</v>
      </c>
      <c r="B124" s="70">
        <v>3930884.3</v>
      </c>
    </row>
    <row r="125" spans="1:2" ht="13.5" thickBot="1">
      <c r="A125" s="63"/>
      <c r="B125" s="70"/>
    </row>
    <row r="126" spans="1:2" ht="12.75">
      <c r="A126" s="60"/>
      <c r="B126" s="71"/>
    </row>
    <row r="127" spans="1:2" ht="15.75" thickBot="1">
      <c r="A127" s="64" t="s">
        <v>43</v>
      </c>
      <c r="B127" s="72">
        <f>B122-B101</f>
        <v>-2254187.8999999985</v>
      </c>
    </row>
    <row r="128" spans="1:2" ht="12.75">
      <c r="A128" s="50" t="s">
        <v>44</v>
      </c>
      <c r="B128" s="20"/>
    </row>
    <row r="129" ht="12.75">
      <c r="B129" s="20"/>
    </row>
    <row r="130" spans="1:2" ht="15">
      <c r="A130" s="1" t="s">
        <v>100</v>
      </c>
      <c r="B130" s="20"/>
    </row>
    <row r="131" ht="12.75">
      <c r="B131" s="20"/>
    </row>
    <row r="132" spans="1:2" ht="15">
      <c r="A132" s="42" t="s">
        <v>101</v>
      </c>
      <c r="B132" s="1"/>
    </row>
    <row r="133" spans="1:2" ht="15">
      <c r="A133" s="1"/>
      <c r="B133" s="1"/>
    </row>
    <row r="134" ht="13.5" thickBot="1">
      <c r="B134" s="2" t="s">
        <v>1</v>
      </c>
    </row>
    <row r="135" spans="1:2" ht="12.75">
      <c r="A135" s="60" t="s">
        <v>3</v>
      </c>
      <c r="B135" s="67" t="s">
        <v>4</v>
      </c>
    </row>
    <row r="136" spans="1:2" ht="13.5" thickBot="1">
      <c r="A136" s="61"/>
      <c r="B136" s="68" t="s">
        <v>5</v>
      </c>
    </row>
    <row r="137" spans="1:2" ht="15.75" thickBot="1">
      <c r="A137" s="62" t="s">
        <v>6</v>
      </c>
      <c r="B137" s="69">
        <f>SUM(B139:B148)</f>
        <v>1205163.2000000002</v>
      </c>
    </row>
    <row r="138" spans="1:2" ht="12.75">
      <c r="A138" s="63"/>
      <c r="B138" s="70"/>
    </row>
    <row r="139" spans="1:2" ht="12.75">
      <c r="A139" s="63" t="s">
        <v>7</v>
      </c>
      <c r="B139" s="70">
        <v>107876.8</v>
      </c>
    </row>
    <row r="140" spans="1:2" ht="12.75">
      <c r="A140" s="63" t="s">
        <v>92</v>
      </c>
      <c r="B140" s="70">
        <v>5588.8</v>
      </c>
    </row>
    <row r="141" spans="1:2" ht="12.75">
      <c r="A141" s="63" t="s">
        <v>102</v>
      </c>
      <c r="B141" s="70">
        <v>4559.4</v>
      </c>
    </row>
    <row r="142" spans="1:2" ht="12.75">
      <c r="A142" s="63" t="s">
        <v>13</v>
      </c>
      <c r="B142" s="70">
        <v>636513</v>
      </c>
    </row>
    <row r="143" spans="1:2" ht="12.75">
      <c r="A143" s="63" t="s">
        <v>84</v>
      </c>
      <c r="B143" s="70">
        <v>375266</v>
      </c>
    </row>
    <row r="144" spans="1:2" ht="12.75">
      <c r="A144" s="63" t="s">
        <v>85</v>
      </c>
      <c r="B144" s="70">
        <v>20433.6</v>
      </c>
    </row>
    <row r="145" spans="1:2" ht="12.75">
      <c r="A145" s="63" t="s">
        <v>86</v>
      </c>
      <c r="B145" s="70">
        <v>5128.1</v>
      </c>
    </row>
    <row r="146" spans="1:2" ht="12.75">
      <c r="A146" s="63" t="s">
        <v>26</v>
      </c>
      <c r="B146" s="70">
        <v>1541</v>
      </c>
    </row>
    <row r="147" spans="1:2" ht="12.75">
      <c r="A147" s="63" t="s">
        <v>87</v>
      </c>
      <c r="B147" s="70">
        <v>31940.1</v>
      </c>
    </row>
    <row r="148" spans="1:2" ht="12.75">
      <c r="A148" s="63" t="s">
        <v>32</v>
      </c>
      <c r="B148" s="70">
        <v>16316.4</v>
      </c>
    </row>
    <row r="149" spans="1:2" ht="13.5" thickBot="1">
      <c r="A149" s="63"/>
      <c r="B149" s="70"/>
    </row>
    <row r="150" spans="1:2" ht="15.75" thickBot="1">
      <c r="A150" s="62" t="s">
        <v>35</v>
      </c>
      <c r="B150" s="69">
        <f>SUM(B152:B152)</f>
        <v>1146789</v>
      </c>
    </row>
    <row r="151" spans="1:2" ht="12.75">
      <c r="A151" s="63"/>
      <c r="B151" s="70"/>
    </row>
    <row r="152" spans="1:2" ht="12.75">
      <c r="A152" s="63" t="s">
        <v>103</v>
      </c>
      <c r="B152" s="70">
        <v>1146789</v>
      </c>
    </row>
    <row r="153" spans="1:2" ht="13.5" thickBot="1">
      <c r="A153" s="63"/>
      <c r="B153" s="70"/>
    </row>
    <row r="154" spans="1:2" ht="12.75">
      <c r="A154" s="60"/>
      <c r="B154" s="71"/>
    </row>
    <row r="155" spans="1:2" ht="15.75" thickBot="1">
      <c r="A155" s="64" t="s">
        <v>43</v>
      </c>
      <c r="B155" s="72">
        <f>B150-B137</f>
        <v>-58374.200000000186</v>
      </c>
    </row>
    <row r="156" ht="12.75">
      <c r="A156" s="50" t="s">
        <v>44</v>
      </c>
    </row>
    <row r="157" ht="12.75">
      <c r="A157" s="73"/>
    </row>
    <row r="158" spans="1:2" ht="15">
      <c r="A158" s="1" t="s">
        <v>104</v>
      </c>
      <c r="B158" s="20"/>
    </row>
    <row r="159" ht="12.75">
      <c r="B159" s="20"/>
    </row>
    <row r="160" spans="1:2" ht="15">
      <c r="A160" s="42" t="s">
        <v>105</v>
      </c>
      <c r="B160" s="1"/>
    </row>
    <row r="161" spans="1:2" ht="15">
      <c r="A161" s="1"/>
      <c r="B161" s="1"/>
    </row>
    <row r="162" ht="13.5" thickBot="1">
      <c r="B162" s="2" t="s">
        <v>1</v>
      </c>
    </row>
    <row r="163" spans="1:2" ht="12.75">
      <c r="A163" s="60" t="s">
        <v>3</v>
      </c>
      <c r="B163" s="67" t="s">
        <v>4</v>
      </c>
    </row>
    <row r="164" spans="1:2" ht="13.5" thickBot="1">
      <c r="A164" s="61"/>
      <c r="B164" s="68" t="s">
        <v>5</v>
      </c>
    </row>
    <row r="165" spans="1:2" ht="15.75" thickBot="1">
      <c r="A165" s="62" t="s">
        <v>6</v>
      </c>
      <c r="B165" s="69">
        <f>SUM(B167:B191)</f>
        <v>4717908.300000001</v>
      </c>
    </row>
    <row r="166" spans="1:2" ht="12.75">
      <c r="A166" s="63"/>
      <c r="B166" s="70"/>
    </row>
    <row r="167" spans="1:2" ht="12.75">
      <c r="A167" s="63" t="s">
        <v>7</v>
      </c>
      <c r="B167" s="70">
        <v>267310.2</v>
      </c>
    </row>
    <row r="168" spans="1:2" ht="12.75">
      <c r="A168" s="63" t="s">
        <v>83</v>
      </c>
      <c r="B168" s="70">
        <v>15285.1</v>
      </c>
    </row>
    <row r="169" spans="1:2" ht="12.75">
      <c r="A169" s="63" t="s">
        <v>92</v>
      </c>
      <c r="B169" s="70">
        <v>252785.1</v>
      </c>
    </row>
    <row r="170" spans="1:2" ht="12.75">
      <c r="A170" s="63" t="s">
        <v>98</v>
      </c>
      <c r="B170" s="70">
        <v>102778.6</v>
      </c>
    </row>
    <row r="171" spans="1:2" ht="12.75">
      <c r="A171" s="63" t="s">
        <v>9</v>
      </c>
      <c r="B171" s="70">
        <v>39211.5</v>
      </c>
    </row>
    <row r="172" spans="1:2" ht="12.75">
      <c r="A172" s="63" t="s">
        <v>10</v>
      </c>
      <c r="B172" s="70">
        <v>40859.7</v>
      </c>
    </row>
    <row r="173" spans="1:2" ht="12.75">
      <c r="A173" s="63" t="s">
        <v>11</v>
      </c>
      <c r="B173" s="70">
        <v>28766.5</v>
      </c>
    </row>
    <row r="174" spans="1:2" ht="12.75">
      <c r="A174" s="63" t="s">
        <v>12</v>
      </c>
      <c r="B174" s="70">
        <v>73234.5</v>
      </c>
    </row>
    <row r="175" spans="1:2" ht="12.75">
      <c r="A175" s="63" t="s">
        <v>13</v>
      </c>
      <c r="B175" s="70">
        <v>1006648.9</v>
      </c>
    </row>
    <row r="176" spans="1:2" ht="12.75">
      <c r="A176" s="63" t="s">
        <v>84</v>
      </c>
      <c r="B176" s="70">
        <v>487200.7</v>
      </c>
    </row>
    <row r="177" spans="1:2" ht="12.75">
      <c r="A177" s="63" t="s">
        <v>85</v>
      </c>
      <c r="B177" s="70">
        <v>16181.6</v>
      </c>
    </row>
    <row r="178" spans="1:2" ht="12.75">
      <c r="A178" s="63" t="s">
        <v>86</v>
      </c>
      <c r="B178" s="70">
        <v>3662.9</v>
      </c>
    </row>
    <row r="179" spans="1:2" ht="12.75">
      <c r="A179" s="63" t="s">
        <v>18</v>
      </c>
      <c r="B179" s="70">
        <v>25000</v>
      </c>
    </row>
    <row r="180" spans="1:2" ht="12.75">
      <c r="A180" s="63" t="s">
        <v>19</v>
      </c>
      <c r="B180" s="70">
        <v>348546</v>
      </c>
    </row>
    <row r="181" spans="1:2" ht="12.75">
      <c r="A181" s="63" t="s">
        <v>20</v>
      </c>
      <c r="B181" s="70">
        <v>165459.9</v>
      </c>
    </row>
    <row r="182" spans="1:2" ht="12.75">
      <c r="A182" s="63" t="s">
        <v>106</v>
      </c>
      <c r="B182" s="70">
        <v>65000</v>
      </c>
    </row>
    <row r="183" spans="1:2" ht="12.75">
      <c r="A183" s="63" t="s">
        <v>23</v>
      </c>
      <c r="B183" s="70">
        <v>1200</v>
      </c>
    </row>
    <row r="184" spans="1:2" ht="12.75">
      <c r="A184" s="63" t="s">
        <v>24</v>
      </c>
      <c r="B184" s="70">
        <v>4040</v>
      </c>
    </row>
    <row r="185" spans="1:2" ht="12.75">
      <c r="A185" s="63" t="s">
        <v>25</v>
      </c>
      <c r="B185" s="70">
        <v>122588.8</v>
      </c>
    </row>
    <row r="186" spans="1:2" ht="12.75">
      <c r="A186" s="63" t="s">
        <v>26</v>
      </c>
      <c r="B186" s="70">
        <v>387170.6</v>
      </c>
    </row>
    <row r="187" spans="1:2" ht="12.75">
      <c r="A187" s="63" t="s">
        <v>27</v>
      </c>
      <c r="B187" s="70">
        <v>741553.7</v>
      </c>
    </row>
    <row r="188" spans="1:2" ht="12.75">
      <c r="A188" s="63" t="s">
        <v>28</v>
      </c>
      <c r="B188" s="70">
        <v>89181.2</v>
      </c>
    </row>
    <row r="189" spans="1:2" ht="12.75">
      <c r="A189" s="63" t="s">
        <v>31</v>
      </c>
      <c r="B189" s="70">
        <v>176.2</v>
      </c>
    </row>
    <row r="190" spans="1:2" ht="12.75">
      <c r="A190" s="63" t="s">
        <v>32</v>
      </c>
      <c r="B190" s="70">
        <v>58881.2</v>
      </c>
    </row>
    <row r="191" spans="1:2" ht="12.75">
      <c r="A191" s="63" t="s">
        <v>30</v>
      </c>
      <c r="B191" s="70">
        <v>375185.4</v>
      </c>
    </row>
    <row r="192" spans="1:2" ht="13.5" thickBot="1">
      <c r="A192" s="63"/>
      <c r="B192" s="70"/>
    </row>
    <row r="193" spans="1:2" ht="15.75" thickBot="1">
      <c r="A193" s="62" t="s">
        <v>35</v>
      </c>
      <c r="B193" s="69">
        <f>SUM(B195:B201)</f>
        <v>7130691</v>
      </c>
    </row>
    <row r="194" spans="1:2" ht="12.75">
      <c r="A194" s="63"/>
      <c r="B194" s="71"/>
    </row>
    <row r="195" spans="1:2" ht="12.75">
      <c r="A195" s="63" t="s">
        <v>36</v>
      </c>
      <c r="B195" s="70">
        <v>5143438.7</v>
      </c>
    </row>
    <row r="196" spans="1:2" ht="12.75">
      <c r="A196" s="63" t="s">
        <v>107</v>
      </c>
      <c r="B196" s="70">
        <v>40693.3</v>
      </c>
    </row>
    <row r="197" spans="1:2" ht="12.75">
      <c r="A197" s="63" t="s">
        <v>38</v>
      </c>
      <c r="B197" s="70">
        <v>54332.5</v>
      </c>
    </row>
    <row r="198" spans="1:2" ht="12.75">
      <c r="A198" s="63" t="s">
        <v>41</v>
      </c>
      <c r="B198" s="70">
        <v>18052.1</v>
      </c>
    </row>
    <row r="199" spans="1:2" ht="12.75">
      <c r="A199" s="63" t="s">
        <v>42</v>
      </c>
      <c r="B199" s="70">
        <v>70329</v>
      </c>
    </row>
    <row r="200" spans="1:2" ht="12.75">
      <c r="A200" s="63" t="s">
        <v>108</v>
      </c>
      <c r="B200" s="70">
        <v>1754386</v>
      </c>
    </row>
    <row r="201" spans="1:2" ht="12.75">
      <c r="A201" s="63" t="s">
        <v>40</v>
      </c>
      <c r="B201" s="70">
        <v>49459.4</v>
      </c>
    </row>
    <row r="202" spans="1:2" ht="13.5" thickBot="1">
      <c r="A202" s="63"/>
      <c r="B202" s="74"/>
    </row>
    <row r="203" spans="1:2" ht="12.75">
      <c r="A203" s="60"/>
      <c r="B203" s="71"/>
    </row>
    <row r="204" spans="1:2" ht="15.75" thickBot="1">
      <c r="A204" s="64" t="s">
        <v>43</v>
      </c>
      <c r="B204" s="72">
        <f>B193-B165</f>
        <v>2412782.6999999993</v>
      </c>
    </row>
    <row r="205" ht="12.75">
      <c r="A205" s="50" t="s">
        <v>44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Tencerová</dc:creator>
  <cp:keywords/>
  <dc:description/>
  <cp:lastModifiedBy>Dechto</cp:lastModifiedBy>
  <dcterms:created xsi:type="dcterms:W3CDTF">2004-04-19T06:25:47Z</dcterms:created>
  <dcterms:modified xsi:type="dcterms:W3CDTF">2004-04-20T11:13:06Z</dcterms:modified>
  <cp:category/>
  <cp:version/>
  <cp:contentType/>
  <cp:contentStatus/>
</cp:coreProperties>
</file>