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1115" windowHeight="5895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<sst xmlns="http://schemas.openxmlformats.org/spreadsheetml/2006/main" count="591" uniqueCount="437">
  <si>
    <t>NÁVRH  IV. ÚPRAVY  ROZPOČTU  MESTA  PRIEVIDZA  NA  ROK  2004</t>
  </si>
  <si>
    <t>PRÍJMY</t>
  </si>
  <si>
    <t>tis. Sk</t>
  </si>
  <si>
    <t>VÝDAVKY</t>
  </si>
  <si>
    <t>ROZDIEL (prebytok)</t>
  </si>
  <si>
    <t>OBSAH IV. ÚPRAVY ROZPOČTU MESTA:</t>
  </si>
  <si>
    <t>A/ Úprava rozpočtu mesta</t>
  </si>
  <si>
    <t>B/ Celková bilancia rozpočtu po úpravách (rozdelenie na kapitálový a bežný rozpočet)</t>
  </si>
  <si>
    <t>C/ Úprava plánu tvorby a použitia fondov mesta</t>
  </si>
  <si>
    <t>A/ ÚPRAVA ROZPOČTU (v tis. Sk)</t>
  </si>
  <si>
    <t>PRÍJMOVÁ ČASŤ (v tis. Sk)</t>
  </si>
  <si>
    <t xml:space="preserve">Celkovo dochádza  k zvýšeniu  rozpočtu  mesta na  strane príjmov o </t>
  </si>
  <si>
    <t xml:space="preserve">Polož.   </t>
  </si>
  <si>
    <t>Názov</t>
  </si>
  <si>
    <t>Rozp.po</t>
  </si>
  <si>
    <t>Návrh</t>
  </si>
  <si>
    <t>III. úprave</t>
  </si>
  <si>
    <t>úpravy</t>
  </si>
  <si>
    <t>IV. úprave</t>
  </si>
  <si>
    <t xml:space="preserve">PRÍJMY SPOLU </t>
  </si>
  <si>
    <t>v tom:</t>
  </si>
  <si>
    <t>NEDAŇOVÉ  PRÍJMY</t>
  </si>
  <si>
    <t>PRÍJMY ZO ŠKOL</t>
  </si>
  <si>
    <t>Navýšenie vlastných príjmov ZUŠ - zvýšenie poplatkov</t>
  </si>
  <si>
    <t>od októbra 2004.</t>
  </si>
  <si>
    <t>PRÍJEM Z PREDAJA POZEMKOV ...</t>
  </si>
  <si>
    <t>PREVOD Z FONDU ROZVOJA BÝVANIA</t>
  </si>
  <si>
    <t>Finančné prostriedky budú použité:</t>
  </si>
  <si>
    <t xml:space="preserve"> - na kúpu  8 bytov na Ul. M.Hodžu</t>
  </si>
  <si>
    <t xml:space="preserve"> - Sociálne bývanie - D-blok - autorský dozor a koordiná-</t>
  </si>
  <si>
    <t xml:space="preserve">   cia bezpečnosti práce</t>
  </si>
  <si>
    <t xml:space="preserve"> - splácanie istín úverov - upresnenie podľa úver. zmlúv</t>
  </si>
  <si>
    <t xml:space="preserve"> - splácanie úrokov z úverov - upresnenie podľa úv.zmlúv</t>
  </si>
  <si>
    <t>PREVOD Z FONDU ROZVOJA MESTA</t>
  </si>
  <si>
    <t xml:space="preserve"> - Vrátenie finančných prostriedkov do FRM (na základe</t>
  </si>
  <si>
    <t xml:space="preserve">   splátkového kalendára Zmluvy o úvere na Plaváreň k</t>
  </si>
  <si>
    <t xml:space="preserve">   III. ZŠ S. Chalupku) - upresnenie</t>
  </si>
  <si>
    <t xml:space="preserve"> - na dofinancovanie novovzniknutých výdavkov na Plaváreň</t>
  </si>
  <si>
    <t xml:space="preserve">   k III. ZŠ S. Chalupku - práce navyše</t>
  </si>
  <si>
    <t xml:space="preserve"> - Kruhová križovatka št.cesty I/64 a Mliekárenská ulica</t>
  </si>
  <si>
    <t xml:space="preserve">   Navýšenie rozpočtového nákladu stavby.</t>
  </si>
  <si>
    <t>GRANTY A TRANSFERY</t>
  </si>
  <si>
    <t>NA OBRANU A BEZPEČNOSŤ</t>
  </si>
  <si>
    <t>Grant od GROUP 4 FALCK SLOVAKIA BRATISLAVA</t>
  </si>
  <si>
    <t>na streleckú súťaž o Pohár primátora mesta Prievidza.</t>
  </si>
  <si>
    <t>NA ROZVOJ ŠKOLSTVA</t>
  </si>
  <si>
    <t>Grant od HNB, a. s. pre oblasť školstva</t>
  </si>
  <si>
    <t xml:space="preserve">OBCIAM - NA ROZVOJ SOC. SFÉRY </t>
  </si>
  <si>
    <t xml:space="preserve"> - PENZIÓN J. OKÁĽA</t>
  </si>
  <si>
    <t>Upresnená výška dotácie z Ministerstva financií SR v</t>
  </si>
  <si>
    <t>dôsledku zvýšenia stupníc platových taríf zamestnancov</t>
  </si>
  <si>
    <t>pri výkone práce vo verejnom záujme od 1. 8. 2004.</t>
  </si>
  <si>
    <t xml:space="preserve"> - DETI V HMOTNEJ NÚDZI</t>
  </si>
  <si>
    <t>Transfer z Úradu práce , soc. vecí a rodiny pre deti v hmot-</t>
  </si>
  <si>
    <t>nej núdzi na učebné pomôcky a stravovanie. (Na základe</t>
  </si>
  <si>
    <t>výnosu Ministerstva práce, soc.vecí a rodiny zo dňa</t>
  </si>
  <si>
    <t>20.4.2004  č. 1757/04-II/1).</t>
  </si>
  <si>
    <t xml:space="preserve"> - NA PODPORU ZAMESTNANOSTI</t>
  </si>
  <si>
    <t>Transfer z Úradu práce, soc.vecí a rodiny na aktivačné prá-</t>
  </si>
  <si>
    <t>ce - VPP. (v zmysle dohôd uzavretých s Úradom práce,</t>
  </si>
  <si>
    <t>soc.vecí a rodiny na rok 2004).</t>
  </si>
  <si>
    <t xml:space="preserve"> - NA ROZVOJ ŠKOLSTVA</t>
  </si>
  <si>
    <t>Transfer z príslušných štátnych orgánov v súlade s pre-</t>
  </si>
  <si>
    <t>chodom kompetencií</t>
  </si>
  <si>
    <t xml:space="preserve"> - na pokrytie výdavkov odborných zamestnancov odboru</t>
  </si>
  <si>
    <t xml:space="preserve">   školstva -vytvorenie školského úradu od 1.7.2004</t>
  </si>
  <si>
    <t xml:space="preserve"> - na pokrytie výdavkov administratívno-správnej agendy</t>
  </si>
  <si>
    <t xml:space="preserve">   (delimitácia)</t>
  </si>
  <si>
    <t xml:space="preserve"> - na úpravu platov zamestnancov škôl a školských</t>
  </si>
  <si>
    <t xml:space="preserve">   zariadení od 1.8.2004 a odchodné</t>
  </si>
  <si>
    <t xml:space="preserve"> Transfer z Trenčianskeho samospr. kraja -  na akciu </t>
  </si>
  <si>
    <t>Olympijský oheň.</t>
  </si>
  <si>
    <t>ZO ŠTÁTNEHO ROZPOČTU</t>
  </si>
  <si>
    <t>Kapitálový transfer z Krajského školského úradu v Tren-</t>
  </si>
  <si>
    <t>číne na riešenie havarijného stavu na ZŠ Ul. Mariánska.</t>
  </si>
  <si>
    <t>PRIJATÉ ÚVERY</t>
  </si>
  <si>
    <t>DLHODOBÉ BANKOVÉ ÚVERY</t>
  </si>
  <si>
    <t>V septembri 2004 bola uzavretá zmluva s VÚB, a. s.</t>
  </si>
  <si>
    <t xml:space="preserve">o poskytnutí úveru vo výške 56 867 tis. Sk na Sociálne </t>
  </si>
  <si>
    <t>bývanie Ciglianska cesta - D blok. Pôvodne sa uvažovalo</t>
  </si>
  <si>
    <t>v r. 2004 o prefinancovaní finančných prostriedkov vo</t>
  </si>
  <si>
    <t>výške 19 000 tis. Sk.  Podľa predpokladaných stavebných</t>
  </si>
  <si>
    <t xml:space="preserve">prác sa v r.2004 preinvestuje spolu na uvedenom objekte </t>
  </si>
  <si>
    <t>33 000 tis. Sk.</t>
  </si>
  <si>
    <t>VÝDAVKOVÁ  ČASŤ (v tis. Sk)</t>
  </si>
  <si>
    <t>Návrhom IV. úpravy   rozpočtu   dochádza   k  navýšeniu  výdavkov  o</t>
  </si>
  <si>
    <t>tis. Sk.</t>
  </si>
  <si>
    <t xml:space="preserve">VÝDAVKY SPOLU </t>
  </si>
  <si>
    <t>01.1.1.6</t>
  </si>
  <si>
    <t>OBCE</t>
  </si>
  <si>
    <t>Výdavky na vytvorenie nových pracovných miest - školský</t>
  </si>
  <si>
    <t>úrad (viď príjmy)</t>
  </si>
  <si>
    <t>MZDY, PLATY, SLUŽOBNÉ PRÍJMY,...</t>
  </si>
  <si>
    <t xml:space="preserve">POISTNÉ A PRÍSP. DO POISŤOVNÍ </t>
  </si>
  <si>
    <t>VŠEOBECNÝ MATERIÁL</t>
  </si>
  <si>
    <t>ŠKOLENIA, KURZY, SE,INÁRE,..</t>
  </si>
  <si>
    <t>STRAVOVANIE</t>
  </si>
  <si>
    <t>PRÍDEL DO SOCIÁLNEHO FONDU</t>
  </si>
  <si>
    <t>ŠPECIÁLNE SLUŽBY - ZMLUVNÉ SLUŽBY</t>
  </si>
  <si>
    <t>Zníženie výdavkov z titulu neralizovania zmluvy o  zahra-</t>
  </si>
  <si>
    <t>ničnom úvere.</t>
  </si>
  <si>
    <t>Na základe doterajšieho čerpania výdavkov a predpokladu</t>
  </si>
  <si>
    <t>do konca roka navyšujeme rozpočet nasledovne:</t>
  </si>
  <si>
    <t>POPLATKY, ODVODY, DANE A CLÁ</t>
  </si>
  <si>
    <t xml:space="preserve"> - POPLATKY BANKE - vrátane úhrad za spracovanie</t>
  </si>
  <si>
    <t xml:space="preserve">   úverových zmlúv</t>
  </si>
  <si>
    <t xml:space="preserve"> - VÝDAVKY NA ÚHRADU DANÍ</t>
  </si>
  <si>
    <t xml:space="preserve">   - daň z nehnuteľností</t>
  </si>
  <si>
    <t>Na základe uzavretých zmluv o úveroch boli upresnené</t>
  </si>
  <si>
    <t>výšky splácania istín a úrokov:</t>
  </si>
  <si>
    <t>SPLÁCANIE ÚROKOV OSTATNÝM BANKÁM</t>
  </si>
  <si>
    <t xml:space="preserve"> - Soc.bývanie Ciglianska cesta č. 2 - 173 b.j.</t>
  </si>
  <si>
    <t xml:space="preserve"> - Plaváreň k III. ZŠ S.Chalupku</t>
  </si>
  <si>
    <t xml:space="preserve"> - Soc.bývanie Ciglianska cesta - D - blok</t>
  </si>
  <si>
    <t xml:space="preserve"> - Prebudovanie objektu OSP na sociálne bývanie</t>
  </si>
  <si>
    <t xml:space="preserve"> - Reštrukturalizácia úveru na rekonštrukciu KD F. Madvu</t>
  </si>
  <si>
    <t xml:space="preserve">SPLÁCANIE DOMÁCEJ ISTINY Z BANK. ÚVEROV </t>
  </si>
  <si>
    <t>DLHODOBÝCH</t>
  </si>
  <si>
    <t>Rozpočtové presuny - viď str.</t>
  </si>
  <si>
    <t>01.1.2.</t>
  </si>
  <si>
    <t>FINANČNÁ A ROZPOČTOVÁ OBLASŤ</t>
  </si>
  <si>
    <t>Rozpočtový presun - viď str.</t>
  </si>
  <si>
    <t>03.1.0</t>
  </si>
  <si>
    <t>POLICAJNÉ SLUŽBY</t>
  </si>
  <si>
    <t>KONKURZY A SÚŤAŽE</t>
  </si>
  <si>
    <t xml:space="preserve">Finančné prostriedky získané od GROUP 4 FALCK </t>
  </si>
  <si>
    <t>BRATISLAVA o Pohár primátora mesta Prievidza - strelecká</t>
  </si>
  <si>
    <t>súťaž.</t>
  </si>
  <si>
    <t xml:space="preserve">rozpočtové presuny - viď str. </t>
  </si>
  <si>
    <t>04.1.2.</t>
  </si>
  <si>
    <t>VŠEOBECNÁ PRACOVNÁ OBLASŤ</t>
  </si>
  <si>
    <t>Mesto Prievidza má uzavreté zmluvy s Úradom práce,</t>
  </si>
  <si>
    <t>sociálnych vecí a rodiny pre zamestnávanie dlhodobo</t>
  </si>
  <si>
    <t>evidovaných nezamestnaných. (viď príjmy)</t>
  </si>
  <si>
    <t>MZDY, PLATY,... (koordinátori)</t>
  </si>
  <si>
    <t>POISTNÉ A PRÍSP. ZAMESTNÁVATEĽA,...</t>
  </si>
  <si>
    <t xml:space="preserve"> - čistiace, dezinfekčné a hygienické potreby</t>
  </si>
  <si>
    <t xml:space="preserve"> - kanc.potreby a materiál (mat.,náhr.diely a prac.náradie)</t>
  </si>
  <si>
    <t>PRACOVNÉ ODEVY, OBUV A PRAC. POMOCKY</t>
  </si>
  <si>
    <t>ŠKOLENIA,</t>
  </si>
  <si>
    <t xml:space="preserve">POISTNÉ  </t>
  </si>
  <si>
    <t xml:space="preserve">Rozpočtové presuny - viď str. </t>
  </si>
  <si>
    <t>04.4.3</t>
  </si>
  <si>
    <t>VÝSTAVBA</t>
  </si>
  <si>
    <t>VŠEOBECNÉ SLUŽBY</t>
  </si>
  <si>
    <t>Vypracovanie prieskumu deratizácie v rámci mesta</t>
  </si>
  <si>
    <t>Prievidza a obstaranie technickej štúdie križovania a</t>
  </si>
  <si>
    <t>trasovania výhľadovej komunikácie I/64.</t>
  </si>
  <si>
    <t>PRÍSTAVBA PLAVÁRNE K III. ZŠ S.CHALUPKU</t>
  </si>
  <si>
    <t>Úprava rozpočtového nákladu stavby z dôvodu prác naviac,</t>
  </si>
  <si>
    <t>ktorých potreba vyplynula dodatočne z nepredvídateľných</t>
  </si>
  <si>
    <t>okolností počas realizácie, a to:</t>
  </si>
  <si>
    <t xml:space="preserve"> - odstránenie betónových konštrukcií odkrytých pri výko-</t>
  </si>
  <si>
    <t xml:space="preserve">   pových prácach</t>
  </si>
  <si>
    <t xml:space="preserve"> - zmena rozsahu štetovnicových stien, zmena skladby </t>
  </si>
  <si>
    <t xml:space="preserve">   strechy bazénovej haly a doplnenie telefónnych rozvodov,</t>
  </si>
  <si>
    <t xml:space="preserve">   elektronického zabezpečovacieho systému a rozvodov</t>
  </si>
  <si>
    <t xml:space="preserve">   počítačovej siete.</t>
  </si>
  <si>
    <t>Rozpočtový presun výstavba - viď str.</t>
  </si>
  <si>
    <t>Rozpočtový presun SÚ - viď str.</t>
  </si>
  <si>
    <t>04.5.1</t>
  </si>
  <si>
    <t>CESTNÁ  DOPRAVA</t>
  </si>
  <si>
    <t>ÚDRŽBA BUDOV,PRIESTOROV,OBJEKTOV</t>
  </si>
  <si>
    <t>V zmysle uzn. MsR č. 417/04 - oprava chodníka</t>
  </si>
  <si>
    <t>PEŠIA ZÓNA UL. HLINKU POD PIARIST. KOSTOLOM</t>
  </si>
  <si>
    <t xml:space="preserve"> - štúdia (PD)</t>
  </si>
  <si>
    <t>Akcia vyplýva z rozvojového programu mesta.</t>
  </si>
  <si>
    <t>KRUHOVÁ KRIŽOVATKA ŠT. CESTY I/64 A MLIEKÁ-</t>
  </si>
  <si>
    <t>RENSKÁ CESTA</t>
  </si>
  <si>
    <t>Navýšenie bolo vyvolané požiadavkou prepojenia diaľko-</t>
  </si>
  <si>
    <t>vého kábla ST Zvolen.</t>
  </si>
  <si>
    <t>ROZŠÍRENIE PARK. PLOCH Ul. CLEMENTISA PRI</t>
  </si>
  <si>
    <t>BLOKU 234</t>
  </si>
  <si>
    <t>Úspora vyplýva z ponúknutej ceny verejného obstarávania.</t>
  </si>
  <si>
    <t>Úsporu presúvame do akcie Parkovacie plochy Na karasiny,</t>
  </si>
  <si>
    <t>Ul. Gorkého, Nábr. Sv. Cyrila a Ul. Šafárika.</t>
  </si>
  <si>
    <t>PARK.PLOCHY  NA KARASINY,GORKÉHO, NÁBR.</t>
  </si>
  <si>
    <t>SV.CYRILA A UL. ŠAFÁRIKA</t>
  </si>
  <si>
    <t>V zmysle požiadaviek poslancov sú doplnené parkovacie</t>
  </si>
  <si>
    <t>plochy o nové lokality.</t>
  </si>
  <si>
    <t>05.1.0.</t>
  </si>
  <si>
    <t>NAKLADANIE S ODPADMI</t>
  </si>
  <si>
    <t>08.3.0.</t>
  </si>
  <si>
    <t>VYSIELACIE A VYDAVATEĽSKÉ SLUŽBY</t>
  </si>
  <si>
    <t xml:space="preserve"> - Finančné výdavky na výrobu Prieboja</t>
  </si>
  <si>
    <t>06.1.0</t>
  </si>
  <si>
    <t>ROZVOJ BÝVANIA</t>
  </si>
  <si>
    <t xml:space="preserve">MAJETKOPRÁVNE VYPORIADANIE </t>
  </si>
  <si>
    <t xml:space="preserve">V zmysle uzn. MsZ č. 295/04 vyporiadanie pozemkov - </t>
  </si>
  <si>
    <t>Necpaly za cenu podľa znaleckého posudku.</t>
  </si>
  <si>
    <t>NÁKUP BUDOV, PRIESTOROV A OBJEKTOV</t>
  </si>
  <si>
    <t>V zmysle uz. MsZ 296/04 - kúpa 8 bytov na Ul. M.Hodžu.</t>
  </si>
  <si>
    <t>PROJEKT. A PRÍPRAV. DOKUMENTÁCIA SOCIÁLNE</t>
  </si>
  <si>
    <t>BÝVANIE CIGLIANSKA CESTA  BLOK "D"</t>
  </si>
  <si>
    <t xml:space="preserve"> - autorský dozor - alikvótna časť pre r. 2004</t>
  </si>
  <si>
    <t>SOCIÁLNE BÝVANIE CIGLIANSKA CESTA  BLOK "D"</t>
  </si>
  <si>
    <t xml:space="preserve"> - zabezpečenie koordinácie bezpečnosti práce - IČ</t>
  </si>
  <si>
    <t xml:space="preserve"> - realizácia stavebných prác</t>
  </si>
  <si>
    <t>(viď príjmy)</t>
  </si>
  <si>
    <t>06.4.0</t>
  </si>
  <si>
    <t>VEREJNÉ  OSVETLENIE</t>
  </si>
  <si>
    <t>BEŽNÝ TRANSFER - OST. PO - UNIPA</t>
  </si>
  <si>
    <t>V zmysle uzn. MsZ č. 311/04 - príspevok na jednotnú</t>
  </si>
  <si>
    <t>vianočnú výzdobu.</t>
  </si>
  <si>
    <t>KAPITÁLOVÝ TRANSFER - OST. PO - UNIPA</t>
  </si>
  <si>
    <t>V zmysle uzn. MsZ č. 310/04 - elektrické rozvody na napo-</t>
  </si>
  <si>
    <t>jenie atrakcií počas baníckeho jarmoka.</t>
  </si>
  <si>
    <t>04.7.3.</t>
  </si>
  <si>
    <t>CESTOVNÝ RUCH</t>
  </si>
  <si>
    <t>DOTÁCIA OST. PO - NA PREVÁDZKU TIK</t>
  </si>
  <si>
    <t>V zmysle uzn. MsZ č. 307/04 zvýšenie finanč. príspevku</t>
  </si>
  <si>
    <t>pre TIK Horná Nitra na vytvorenie pracovného miesta pre</t>
  </si>
  <si>
    <t>kvalifikovanú pracovnú silu vo výške 35 tis. Sk.</t>
  </si>
  <si>
    <t>09.</t>
  </si>
  <si>
    <t>VZDELÁVANIE</t>
  </si>
  <si>
    <t>Navýšenie výdavkov na činnosť školstva o:</t>
  </si>
  <si>
    <t xml:space="preserve"> - úpravy tarifných platov zamestnancov od 1.8.2004</t>
  </si>
  <si>
    <t xml:space="preserve">   a odchodné (dotácia)</t>
  </si>
  <si>
    <t xml:space="preserve"> - na kapitálové výdavky - transfer pre ZŠ Ul. Mariánska </t>
  </si>
  <si>
    <t xml:space="preserve">   na riešenie havarijného stavu (dotácia)</t>
  </si>
  <si>
    <t xml:space="preserve"> - financovanie nevyhnutnej údržby a prevádzky školských</t>
  </si>
  <si>
    <t xml:space="preserve">   zariadení podľa uzn. MsZ 262/04</t>
  </si>
  <si>
    <t xml:space="preserve"> - v zmysle uzn. MsZ č. 306/04 finančný príspevok</t>
  </si>
  <si>
    <t xml:space="preserve">   pre Nezisk.organizáciu V.B.Nedožerského</t>
  </si>
  <si>
    <t xml:space="preserve"> - bežné transfery pre ZUŠ (vlastné príjmy)</t>
  </si>
  <si>
    <t xml:space="preserve"> - výdavky na akciu Memoriál I. Surového (grant)</t>
  </si>
  <si>
    <t xml:space="preserve"> - výdavky na akciu Olympijský oheň (dotácia TSK)</t>
  </si>
  <si>
    <t>Podrobný rozpis viď príloha č. 1</t>
  </si>
  <si>
    <t>10.2.0.</t>
  </si>
  <si>
    <t>STAROBA (KLUBY DOCHODCOV)</t>
  </si>
  <si>
    <t>DD- DPD</t>
  </si>
  <si>
    <t>Upresnená výška dotácie z MF SR v dôsledku úpravy</t>
  </si>
  <si>
    <t>tarifných platov.(viď príjmy)</t>
  </si>
  <si>
    <t>10.4.0.3</t>
  </si>
  <si>
    <t xml:space="preserve">ĎALŠIE SOCIÁLNE SLUŽBY </t>
  </si>
  <si>
    <t>NA DÁVKU V HMOTNEJ NÚDZI A PRÍSP. K DÁVKE</t>
  </si>
  <si>
    <t>Prerozdelenie dotácie z Úradu práce, soc. vecí a rodiny</t>
  </si>
  <si>
    <t>pre deti v hmotnej núdzi na učebné pomôcky a stravo-</t>
  </si>
  <si>
    <t>vanie. (viď príjmy 313001)</t>
  </si>
  <si>
    <t>ROZPOČTOVÉ PRESUNY:</t>
  </si>
  <si>
    <t>v tis. Sk</t>
  </si>
  <si>
    <t>Por. č.</t>
  </si>
  <si>
    <t>Oddiel</t>
  </si>
  <si>
    <t>Podpoložka</t>
  </si>
  <si>
    <t>T</t>
  </si>
  <si>
    <t>E</t>
  </si>
  <si>
    <t>X</t>
  </si>
  <si>
    <t>1.</t>
  </si>
  <si>
    <t>03.1.0.</t>
  </si>
  <si>
    <t>Odmeny na základe dohôd</t>
  </si>
  <si>
    <t>2.</t>
  </si>
  <si>
    <t>Poistné</t>
  </si>
  <si>
    <t>3.</t>
  </si>
  <si>
    <t>Školenia</t>
  </si>
  <si>
    <t>4.</t>
  </si>
  <si>
    <t>Energie - elektrická energia</t>
  </si>
  <si>
    <t>5.</t>
  </si>
  <si>
    <t>Servis, údržba, opravy a výdavky s tým spojené</t>
  </si>
  <si>
    <t>6.</t>
  </si>
  <si>
    <t>Poistenie</t>
  </si>
  <si>
    <t>7.</t>
  </si>
  <si>
    <t>Poštové a telekomunikačné služby - telefón</t>
  </si>
  <si>
    <t>8.</t>
  </si>
  <si>
    <t>Údržba telekomunikačnej techniky</t>
  </si>
  <si>
    <t>9.</t>
  </si>
  <si>
    <t>Údržba interiérového vybavenia</t>
  </si>
  <si>
    <t>10.</t>
  </si>
  <si>
    <t>Údržba špeciálnych strojov, prístrojov, ..</t>
  </si>
  <si>
    <t>11.</t>
  </si>
  <si>
    <t>Vodné, stočné</t>
  </si>
  <si>
    <t>12.</t>
  </si>
  <si>
    <t>Výpočtová technika</t>
  </si>
  <si>
    <t>13.</t>
  </si>
  <si>
    <t>Prevádzkové stroje, prístroje, zariadenia,..</t>
  </si>
  <si>
    <t>14.</t>
  </si>
  <si>
    <t>Knihy, noviny, časopisy,..</t>
  </si>
  <si>
    <t>15.</t>
  </si>
  <si>
    <t>Všeob.služby - výdavky spojené s miestnymi prac. silami</t>
  </si>
  <si>
    <t>16.</t>
  </si>
  <si>
    <t>Všeob. služby - čistenie VP - aktivačné práce</t>
  </si>
  <si>
    <t>17.</t>
  </si>
  <si>
    <t>Špeciálne služby - advok., komerč. a iné pr.služby</t>
  </si>
  <si>
    <t>18.</t>
  </si>
  <si>
    <t>Tarifný plat,.. - uzn. MsZ č. 297/04</t>
  </si>
  <si>
    <t>19.</t>
  </si>
  <si>
    <t>04.4.3.</t>
  </si>
  <si>
    <t>Tuzemské - SÚ</t>
  </si>
  <si>
    <t>20.</t>
  </si>
  <si>
    <t>Knihy, noviny, časopisy,.. - SÚ</t>
  </si>
  <si>
    <t>21.</t>
  </si>
  <si>
    <t>Poštové a telekomunikačné služby - SÚ</t>
  </si>
  <si>
    <t>22.</t>
  </si>
  <si>
    <t>Energie - SÚ</t>
  </si>
  <si>
    <t>23.</t>
  </si>
  <si>
    <t>Nábytok - SÚ - registratúrne stredisko</t>
  </si>
  <si>
    <t>24.</t>
  </si>
  <si>
    <t>Školenia - SÚ</t>
  </si>
  <si>
    <t>25.</t>
  </si>
  <si>
    <t>Pracovné odevy, obuv, ochrannné pomôcky - SÚ</t>
  </si>
  <si>
    <t>26.</t>
  </si>
  <si>
    <t>Všeobecný materiál - ŠFRB</t>
  </si>
  <si>
    <t>27.</t>
  </si>
  <si>
    <t>Pracovné odevy, obuv, ochrannné pomôcky - ŠFRB</t>
  </si>
  <si>
    <t>28.</t>
  </si>
  <si>
    <t>Tarifný, základný plat, ... - noví zamestnanci - zmena organiz. štruktúry</t>
  </si>
  <si>
    <t>29.</t>
  </si>
  <si>
    <t>Poistné a príspevky do poisťovní a NÚP</t>
  </si>
  <si>
    <t>30.</t>
  </si>
  <si>
    <t>Na nemocenské dávky</t>
  </si>
  <si>
    <t>31.</t>
  </si>
  <si>
    <t>Na odstupné zamestnancom</t>
  </si>
  <si>
    <t>32.</t>
  </si>
  <si>
    <t>Špeciálne služby - auditorské služby a sl.daň. poradenstva</t>
  </si>
  <si>
    <t>33.</t>
  </si>
  <si>
    <t>Špeciálne služby - auditorské služby</t>
  </si>
  <si>
    <t>34.</t>
  </si>
  <si>
    <t>Interiérové vybavenie</t>
  </si>
  <si>
    <t>35.</t>
  </si>
  <si>
    <t>Všeobecný materiál - papier</t>
  </si>
  <si>
    <t>36.</t>
  </si>
  <si>
    <t>Telekomunikačná technika</t>
  </si>
  <si>
    <t>37.</t>
  </si>
  <si>
    <t>Všeobecný materiál -uličné tabule a tabule na označ. domov</t>
  </si>
  <si>
    <t>38.</t>
  </si>
  <si>
    <t>Výdavky na úhradu daní</t>
  </si>
  <si>
    <t>39.</t>
  </si>
  <si>
    <t>Výdavky na úhradu daní - daň z prechodu nehnuteľností</t>
  </si>
  <si>
    <t>40.</t>
  </si>
  <si>
    <t>Geometrické plány</t>
  </si>
  <si>
    <t>41.</t>
  </si>
  <si>
    <t>06.1.0.</t>
  </si>
  <si>
    <t>Soc. bývanie - 173 b.j. - na spracovanie prevádzk. poriadku ku kolaudácii</t>
  </si>
  <si>
    <t>42.</t>
  </si>
  <si>
    <t>43.</t>
  </si>
  <si>
    <t>44.</t>
  </si>
  <si>
    <t>Špeciálne stroje, ...</t>
  </si>
  <si>
    <t>S P O L U:</t>
  </si>
  <si>
    <t>B/ CELKOVÁ  BILANCIA  ROZPOČTU  PO  ÚPRAVÁCH</t>
  </si>
  <si>
    <t>REKAPITULÁCIA:</t>
  </si>
  <si>
    <t>PRÍJMY:</t>
  </si>
  <si>
    <t>100 - DAŇOVÉ</t>
  </si>
  <si>
    <t>200 - NEDAŇOVÉ</t>
  </si>
  <si>
    <t>300 - GRANTY A TRANSFERY</t>
  </si>
  <si>
    <t>500 - PRIJATÉ ÚVERY</t>
  </si>
  <si>
    <t>VÝDAVKY:</t>
  </si>
  <si>
    <t xml:space="preserve">01.1.1.6 </t>
  </si>
  <si>
    <t>Obce</t>
  </si>
  <si>
    <t>Finančná a rozpočtová oblasť</t>
  </si>
  <si>
    <t>Policajné služby</t>
  </si>
  <si>
    <t>Výstavba</t>
  </si>
  <si>
    <t>Všeobecná pracovná oblasť</t>
  </si>
  <si>
    <t>Cestná doprava</t>
  </si>
  <si>
    <t>Cestovný ruch</t>
  </si>
  <si>
    <t>05.1.0</t>
  </si>
  <si>
    <t>Nakladanie s odpadmi</t>
  </si>
  <si>
    <t>Rozvoj bývania</t>
  </si>
  <si>
    <t>06.4.0.</t>
  </si>
  <si>
    <t>Verejné osvetlenie</t>
  </si>
  <si>
    <t>Vysielacie a vydavateľské služby</t>
  </si>
  <si>
    <t xml:space="preserve">Vzdelávanie </t>
  </si>
  <si>
    <t>Ďalšie sociálne služby</t>
  </si>
  <si>
    <t>10.2.0</t>
  </si>
  <si>
    <t>Staroba</t>
  </si>
  <si>
    <t>ROZDIEL:</t>
  </si>
  <si>
    <t>Rozdelenie rozpočtu na:</t>
  </si>
  <si>
    <t>Bežný rozpočet:</t>
  </si>
  <si>
    <t>Príjmy:</t>
  </si>
  <si>
    <t>Výdavky:</t>
  </si>
  <si>
    <t xml:space="preserve"> - v tom: vratka do FRB</t>
  </si>
  <si>
    <t>Rozdiel:</t>
  </si>
  <si>
    <t xml:space="preserve"> - bez vratky do FRB</t>
  </si>
  <si>
    <t>Kapitálový rozpočet:</t>
  </si>
  <si>
    <t>Finančné operácie:</t>
  </si>
  <si>
    <t>PRÍJMY SPOLU:</t>
  </si>
  <si>
    <t>bežné</t>
  </si>
  <si>
    <t>kapitálové</t>
  </si>
  <si>
    <t>finančné operácie</t>
  </si>
  <si>
    <t>VÝDAVKY SPOLU:</t>
  </si>
  <si>
    <t>C/ MIMOROZPOČTOVÉ  PROSTRIEDKY</t>
  </si>
  <si>
    <t>PLÁN TVORBY A POUŽITIA FONDOV V R. 2004</t>
  </si>
  <si>
    <t>K O M E N T Á R:</t>
  </si>
  <si>
    <t>(hodnoty sú v tis. Sk)</t>
  </si>
  <si>
    <t>Rozp. po</t>
  </si>
  <si>
    <t xml:space="preserve">Návrh </t>
  </si>
  <si>
    <t>Fond rozvoja mesta</t>
  </si>
  <si>
    <t xml:space="preserve">Počiatočný zostatok k 1.1.2004: (opravený údaj - prevzatý zo </t>
  </si>
  <si>
    <t>záverečnej správy mesta, KS k 31.12.2003 = PS k 1.1.2004)</t>
  </si>
  <si>
    <t>Tvorba:</t>
  </si>
  <si>
    <t xml:space="preserve"> - vrátenie finančných prostriedkov</t>
  </si>
  <si>
    <t>Použitie:</t>
  </si>
  <si>
    <t xml:space="preserve"> - oprava cestného mostu cez r. Handlovka (pri Karpátii)</t>
  </si>
  <si>
    <t xml:space="preserve"> - Zberná komunikácia Ul. Za depom až Mliekárenská ul.</t>
  </si>
  <si>
    <t xml:space="preserve"> - kapitálový transfer na VO</t>
  </si>
  <si>
    <t xml:space="preserve"> - iné vyvolané investície (kap. 04.5.1)</t>
  </si>
  <si>
    <t xml:space="preserve"> - zobojsmernenie Hviezdoslavovej ulice</t>
  </si>
  <si>
    <t xml:space="preserve"> - parkovacie plochy T. Vansovej</t>
  </si>
  <si>
    <t xml:space="preserve"> - Monitorovací a kamerový systém</t>
  </si>
  <si>
    <t xml:space="preserve"> - Kruhová križovatka št. cesty I/64 a Mliek. cesta</t>
  </si>
  <si>
    <t xml:space="preserve"> - splátka istiny a úrokov úveru na plaváreň k III. ZŠ S.Chalupku</t>
  </si>
  <si>
    <t xml:space="preserve"> - Prístavba k budove MsP (Hollého) - rozdiel od plynárov</t>
  </si>
  <si>
    <t xml:space="preserve"> - Šachovnica na námestí</t>
  </si>
  <si>
    <t xml:space="preserve"> - Vstupný priestor MsÚ + prístrešok</t>
  </si>
  <si>
    <t xml:space="preserve"> - prípravná a projektová dokumentácia - stavebné úpravy</t>
  </si>
  <si>
    <t xml:space="preserve">   (III. ZŠ S. Chalupku, ZŠ Energetikov, ZŠ Dobšinského)</t>
  </si>
  <si>
    <t xml:space="preserve"> - ľadová plocha</t>
  </si>
  <si>
    <t xml:space="preserve"> - na krytie zvýšeného rozp.nákladu na Prístavbu plavárne k III.ZŠ</t>
  </si>
  <si>
    <t xml:space="preserve">   S.Chalupku</t>
  </si>
  <si>
    <t xml:space="preserve"> - vyporiadanie pozemkov</t>
  </si>
  <si>
    <t>Konečný zostatok k 31.12.2004:</t>
  </si>
  <si>
    <t>Fond rozvoja bývania:</t>
  </si>
  <si>
    <t>Počiatočný zostatok k 1.1.2004:(opravený údaj - prevzatý zo</t>
  </si>
  <si>
    <t xml:space="preserve"> - vrátenie zapožičaných prostriedkov</t>
  </si>
  <si>
    <t xml:space="preserve"> - z predaja bytov</t>
  </si>
  <si>
    <t>- do vedľajšieho hospodárstva</t>
  </si>
  <si>
    <t>- do rozpočtu mesta:</t>
  </si>
  <si>
    <t xml:space="preserve">   - rozšírenie parkovacích plôch Ľ. Ondrejova</t>
  </si>
  <si>
    <t xml:space="preserve">   - rozšírenie parkovacích plôch Clementisa</t>
  </si>
  <si>
    <t xml:space="preserve">   - spevnené plochy za jedálňou Poliak</t>
  </si>
  <si>
    <t xml:space="preserve">   - parkovacie plopchy Na Karasiny, Gorkého, ..</t>
  </si>
  <si>
    <t xml:space="preserve">   - Sociálne bývanie - Cigl. cesta č. 2 - 173 b.j.</t>
  </si>
  <si>
    <t xml:space="preserve">   - splátka istiny úveru na Sociálne bývanie-Cigl.cesta č. 2</t>
  </si>
  <si>
    <t xml:space="preserve">   - splácanie úrokov z úveru Sociálne bývanie</t>
  </si>
  <si>
    <t xml:space="preserve">   - splátka istiny a úrokov z úveru na Sociálne bývanie  - D-blok</t>
  </si>
  <si>
    <t xml:space="preserve">   - splácanie úrokov a istiny z úveru Prebudovanie objektu OSP...</t>
  </si>
  <si>
    <t xml:space="preserve">   - rozšírenie parkovacích plôch Dlhá ulica (za ŽP)</t>
  </si>
  <si>
    <t xml:space="preserve">   - rozšírenie parkovacích plôch Dlhá ulica č. 36</t>
  </si>
  <si>
    <t xml:space="preserve">   - úhrada banke na spracovanie úveru</t>
  </si>
  <si>
    <t xml:space="preserve">   - kúpa 8 bytov na Ul. M.Hodžu</t>
  </si>
  <si>
    <t xml:space="preserve">   - Soc.bývanie - D-blok - autorský dozor a zabezp.koordinácie </t>
  </si>
  <si>
    <t xml:space="preserve">     bezpečnosti práce</t>
  </si>
  <si>
    <t xml:space="preserve">   - projektová a prípravná dokumentácia na polyfunkčný objekt</t>
  </si>
  <si>
    <t xml:space="preserve">POŽIADAVKY NEZARADENÉ DO IV. ÚPRAVY ROZPOČTU Z DOVODU NEDOSTATKU FINANČNÝCH </t>
  </si>
  <si>
    <t>PROSTRIEDKOV:</t>
  </si>
  <si>
    <t>Komisia športu</t>
  </si>
  <si>
    <t>S p o l u:</t>
  </si>
  <si>
    <r>
      <t>v tom</t>
    </r>
    <r>
      <rPr>
        <b/>
        <sz val="10"/>
        <rFont val="Arial CE"/>
        <family val="2"/>
      </rPr>
      <t>:</t>
    </r>
  </si>
  <si>
    <t>Uznesením MsZ č. 271/04 zo dňa 31.8. 2004 bol schválený rozpočet - jeho III. úpravana rok 2004 takto: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</si>
</sst>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9">
    <font>
      <sz val="10"/>
      <name val="Arial CE"/>
      <family val="0"/>
    </font>
    <font>
      <b/>
      <sz val="12"/>
      <name val="Arial CE"/>
      <family val="2"/>
    </font>
    <font>
      <b/>
      <u val="single"/>
      <sz val="12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11"/>
      <name val="Arial CE"/>
      <family val="2"/>
    </font>
    <font>
      <b/>
      <u val="single"/>
      <sz val="10"/>
      <name val="Arial CE"/>
      <family val="2"/>
    </font>
    <font>
      <i/>
      <sz val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3" fontId="1" fillId="0" borderId="0" xfId="0" applyNumberFormat="1" applyFont="1" applyAlignment="1">
      <alignment/>
    </xf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/>
    </xf>
    <xf numFmtId="0" fontId="0" fillId="2" borderId="1" xfId="0" applyFill="1" applyBorder="1" applyAlignment="1">
      <alignment/>
    </xf>
    <xf numFmtId="3" fontId="3" fillId="2" borderId="1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ill="1" applyAlignment="1">
      <alignment/>
    </xf>
    <xf numFmtId="3" fontId="0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3" fontId="3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3" fontId="3" fillId="2" borderId="1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horizontal="right"/>
    </xf>
    <xf numFmtId="0" fontId="3" fillId="2" borderId="1" xfId="0" applyFont="1" applyFill="1" applyBorder="1" applyAlignment="1" quotePrefix="1">
      <alignment/>
    </xf>
    <xf numFmtId="0" fontId="3" fillId="2" borderId="1" xfId="0" applyFont="1" applyFill="1" applyBorder="1" applyAlignment="1">
      <alignment horizontal="right"/>
    </xf>
    <xf numFmtId="3" fontId="0" fillId="0" borderId="0" xfId="0" applyNumberFormat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0" xfId="0" applyFont="1" applyFill="1" applyBorder="1" applyAlignment="1" quotePrefix="1">
      <alignment/>
    </xf>
    <xf numFmtId="0" fontId="3" fillId="0" borderId="0" xfId="0" applyFont="1" applyFill="1" applyBorder="1" applyAlignment="1" quotePrefix="1">
      <alignment/>
    </xf>
    <xf numFmtId="0" fontId="3" fillId="0" borderId="0" xfId="0" applyFont="1" applyAlignment="1">
      <alignment/>
    </xf>
    <xf numFmtId="0" fontId="3" fillId="2" borderId="0" xfId="0" applyFont="1" applyFill="1" applyAlignment="1">
      <alignment/>
    </xf>
    <xf numFmtId="3" fontId="3" fillId="2" borderId="0" xfId="0" applyNumberFormat="1" applyFont="1" applyFill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Fill="1" applyAlignment="1">
      <alignment/>
    </xf>
    <xf numFmtId="0" fontId="0" fillId="0" borderId="2" xfId="0" applyBorder="1" applyAlignment="1">
      <alignment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>
      <alignment/>
    </xf>
    <xf numFmtId="14" fontId="0" fillId="0" borderId="0" xfId="0" applyNumberFormat="1" applyAlignment="1">
      <alignment/>
    </xf>
    <xf numFmtId="0" fontId="0" fillId="0" borderId="4" xfId="0" applyBorder="1" applyAlignment="1">
      <alignment/>
    </xf>
    <xf numFmtId="0" fontId="3" fillId="0" borderId="0" xfId="0" applyFont="1" applyAlignment="1">
      <alignment horizontal="right"/>
    </xf>
    <xf numFmtId="14" fontId="0" fillId="0" borderId="3" xfId="0" applyNumberFormat="1" applyBorder="1" applyAlignment="1">
      <alignment/>
    </xf>
    <xf numFmtId="0" fontId="3" fillId="0" borderId="3" xfId="0" applyFont="1" applyBorder="1" applyAlignment="1">
      <alignment horizontal="right"/>
    </xf>
    <xf numFmtId="3" fontId="0" fillId="0" borderId="4" xfId="0" applyNumberFormat="1" applyBorder="1" applyAlignment="1">
      <alignment/>
    </xf>
    <xf numFmtId="3" fontId="0" fillId="0" borderId="3" xfId="0" applyNumberFormat="1" applyBorder="1" applyAlignment="1">
      <alignment/>
    </xf>
    <xf numFmtId="3" fontId="0" fillId="0" borderId="0" xfId="0" applyNumberFormat="1" applyBorder="1" applyAlignment="1">
      <alignment/>
    </xf>
    <xf numFmtId="14" fontId="0" fillId="0" borderId="4" xfId="0" applyNumberFormat="1" applyBorder="1" applyAlignment="1">
      <alignment/>
    </xf>
    <xf numFmtId="0" fontId="6" fillId="0" borderId="0" xfId="0" applyFont="1" applyAlignment="1">
      <alignment/>
    </xf>
    <xf numFmtId="3" fontId="3" fillId="0" borderId="0" xfId="0" applyNumberFormat="1" applyFont="1" applyAlignment="1">
      <alignment/>
    </xf>
    <xf numFmtId="16" fontId="0" fillId="0" borderId="0" xfId="0" applyNumberFormat="1" applyAlignment="1">
      <alignment/>
    </xf>
    <xf numFmtId="14" fontId="0" fillId="0" borderId="0" xfId="0" applyNumberFormat="1" applyAlignment="1" quotePrefix="1">
      <alignment/>
    </xf>
    <xf numFmtId="0" fontId="0" fillId="0" borderId="0" xfId="0" applyAlignment="1">
      <alignment horizontal="left"/>
    </xf>
    <xf numFmtId="0" fontId="7" fillId="0" borderId="0" xfId="0" applyFont="1" applyAlignment="1">
      <alignment/>
    </xf>
    <xf numFmtId="0" fontId="0" fillId="0" borderId="0" xfId="0" applyBorder="1" applyAlignment="1" quotePrefix="1">
      <alignment/>
    </xf>
    <xf numFmtId="0" fontId="3" fillId="0" borderId="0" xfId="0" applyFont="1" applyBorder="1" applyAlignment="1">
      <alignment/>
    </xf>
    <xf numFmtId="14" fontId="0" fillId="0" borderId="0" xfId="0" applyNumberFormat="1" applyAlignment="1">
      <alignment horizontal="center"/>
    </xf>
    <xf numFmtId="0" fontId="8" fillId="0" borderId="0" xfId="0" applyFont="1" applyAlignment="1">
      <alignment/>
    </xf>
    <xf numFmtId="3" fontId="8" fillId="0" borderId="0" xfId="0" applyNumberFormat="1" applyFont="1" applyAlignment="1">
      <alignment/>
    </xf>
    <xf numFmtId="0" fontId="8" fillId="0" borderId="0" xfId="0" applyFont="1" applyAlignment="1">
      <alignment horizontal="right"/>
    </xf>
    <xf numFmtId="0" fontId="4" fillId="0" borderId="0" xfId="0" applyFont="1" applyAlignment="1" quotePrefix="1">
      <alignment/>
    </xf>
    <xf numFmtId="0" fontId="0" fillId="0" borderId="0" xfId="0" applyFont="1" applyAlignment="1" quotePrefix="1">
      <alignment/>
    </xf>
    <xf numFmtId="3" fontId="0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3" fontId="0" fillId="0" borderId="1" xfId="0" applyNumberFormat="1" applyFont="1" applyBorder="1" applyAlignment="1">
      <alignment/>
    </xf>
    <xf numFmtId="0" fontId="0" fillId="0" borderId="1" xfId="0" applyBorder="1" applyAlignment="1">
      <alignment/>
    </xf>
    <xf numFmtId="0" fontId="8" fillId="0" borderId="0" xfId="0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45"/>
  <sheetViews>
    <sheetView tabSelected="1" workbookViewId="0" topLeftCell="A118">
      <selection activeCell="K7" sqref="K7"/>
    </sheetView>
  </sheetViews>
  <sheetFormatPr defaultColWidth="9.00390625" defaultRowHeight="12.75"/>
  <cols>
    <col min="1" max="1" width="8.375" style="0" customWidth="1"/>
    <col min="7" max="7" width="10.125" style="0" customWidth="1"/>
    <col min="9" max="9" width="13.125" style="0" customWidth="1"/>
  </cols>
  <sheetData>
    <row r="1" ht="15.75">
      <c r="A1" s="1" t="s">
        <v>0</v>
      </c>
    </row>
    <row r="3" ht="12.75">
      <c r="A3" t="s">
        <v>436</v>
      </c>
    </row>
    <row r="5" spans="1:4" ht="12.75">
      <c r="A5" t="s">
        <v>1</v>
      </c>
      <c r="C5" s="2">
        <v>720855</v>
      </c>
      <c r="D5" t="s">
        <v>2</v>
      </c>
    </row>
    <row r="6" spans="1:4" ht="12.75">
      <c r="A6" t="s">
        <v>3</v>
      </c>
      <c r="C6" s="2">
        <v>720855</v>
      </c>
      <c r="D6" t="s">
        <v>2</v>
      </c>
    </row>
    <row r="8" spans="1:4" ht="12.75">
      <c r="A8" t="s">
        <v>4</v>
      </c>
      <c r="C8" s="2">
        <f>C5-C6</f>
        <v>0</v>
      </c>
      <c r="D8" t="s">
        <v>2</v>
      </c>
    </row>
    <row r="11" ht="12.75">
      <c r="A11" t="s">
        <v>5</v>
      </c>
    </row>
    <row r="12" ht="12.75">
      <c r="A12" t="s">
        <v>6</v>
      </c>
    </row>
    <row r="13" ht="12.75">
      <c r="A13" t="s">
        <v>7</v>
      </c>
    </row>
    <row r="14" ht="12.75">
      <c r="A14" t="s">
        <v>8</v>
      </c>
    </row>
    <row r="17" ht="15.75">
      <c r="A17" s="3" t="s">
        <v>9</v>
      </c>
    </row>
    <row r="19" ht="15.75">
      <c r="A19" s="1" t="s">
        <v>10</v>
      </c>
    </row>
    <row r="21" spans="1:9" ht="12.75">
      <c r="A21" t="s">
        <v>11</v>
      </c>
      <c r="H21" s="4">
        <f>H26</f>
        <v>35648</v>
      </c>
      <c r="I21" t="s">
        <v>2</v>
      </c>
    </row>
    <row r="23" spans="1:9" ht="12.75">
      <c r="A23" t="s">
        <v>12</v>
      </c>
      <c r="B23" t="s">
        <v>13</v>
      </c>
      <c r="G23" s="5" t="s">
        <v>14</v>
      </c>
      <c r="H23" s="5" t="s">
        <v>15</v>
      </c>
      <c r="I23" s="5" t="s">
        <v>14</v>
      </c>
    </row>
    <row r="24" spans="7:9" ht="12.75">
      <c r="G24" s="5" t="s">
        <v>16</v>
      </c>
      <c r="H24" s="5" t="s">
        <v>17</v>
      </c>
      <c r="I24" s="5" t="s">
        <v>18</v>
      </c>
    </row>
    <row r="26" spans="1:9" ht="15.75">
      <c r="A26" s="1" t="s">
        <v>19</v>
      </c>
      <c r="G26" s="6">
        <v>720855</v>
      </c>
      <c r="H26" s="6">
        <f>H29+H54+H105</f>
        <v>35648</v>
      </c>
      <c r="I26" s="6">
        <f>G26+H26</f>
        <v>756503</v>
      </c>
    </row>
    <row r="27" ht="15.75">
      <c r="A27" s="1" t="s">
        <v>435</v>
      </c>
    </row>
    <row r="28" ht="15.75">
      <c r="A28" s="1"/>
    </row>
    <row r="29" spans="1:9" ht="13.5" thickBot="1">
      <c r="A29" s="7">
        <v>200</v>
      </c>
      <c r="B29" s="8" t="s">
        <v>21</v>
      </c>
      <c r="C29" s="9"/>
      <c r="D29" s="9"/>
      <c r="E29" s="9"/>
      <c r="F29" s="9"/>
      <c r="G29" s="10">
        <v>119935</v>
      </c>
      <c r="H29" s="10">
        <f>H30+H36+H44+H34</f>
        <v>14795</v>
      </c>
      <c r="I29" s="10">
        <f>G29+H29</f>
        <v>134730</v>
      </c>
    </row>
    <row r="30" spans="1:9" ht="12.75">
      <c r="A30" s="11">
        <v>223002</v>
      </c>
      <c r="B30" s="12" t="s">
        <v>22</v>
      </c>
      <c r="C30" s="12"/>
      <c r="D30" s="12"/>
      <c r="E30" s="12"/>
      <c r="F30" s="13"/>
      <c r="G30" s="14">
        <v>5063</v>
      </c>
      <c r="H30" s="14">
        <v>114</v>
      </c>
      <c r="I30" s="2">
        <f>G30+H30</f>
        <v>5177</v>
      </c>
    </row>
    <row r="31" spans="1:9" ht="12.75">
      <c r="A31" s="15"/>
      <c r="B31" s="12" t="s">
        <v>23</v>
      </c>
      <c r="C31" s="16"/>
      <c r="D31" s="16"/>
      <c r="E31" s="16"/>
      <c r="F31" s="13"/>
      <c r="G31" s="17"/>
      <c r="H31" s="17"/>
      <c r="I31" s="17"/>
    </row>
    <row r="32" spans="1:9" ht="12.75">
      <c r="A32" s="15"/>
      <c r="B32" s="12" t="s">
        <v>24</v>
      </c>
      <c r="C32" s="16"/>
      <c r="D32" s="16"/>
      <c r="E32" s="16"/>
      <c r="F32" s="13"/>
      <c r="G32" s="17"/>
      <c r="H32" s="17"/>
      <c r="I32" s="17"/>
    </row>
    <row r="33" spans="1:9" ht="12.75">
      <c r="A33" s="15"/>
      <c r="B33" s="12"/>
      <c r="C33" s="16"/>
      <c r="D33" s="16"/>
      <c r="E33" s="16"/>
      <c r="F33" s="13"/>
      <c r="G33" s="17"/>
      <c r="H33" s="17"/>
      <c r="I33" s="17"/>
    </row>
    <row r="34" spans="1:9" ht="12.75">
      <c r="A34" s="11">
        <v>233</v>
      </c>
      <c r="B34" s="12" t="s">
        <v>25</v>
      </c>
      <c r="C34" s="12"/>
      <c r="D34" s="12"/>
      <c r="E34" s="12"/>
      <c r="F34" s="18"/>
      <c r="G34" s="14">
        <v>4000</v>
      </c>
      <c r="H34" s="14">
        <v>1531</v>
      </c>
      <c r="I34" s="2">
        <f>G34+H34</f>
        <v>5531</v>
      </c>
    </row>
    <row r="35" spans="1:9" ht="12.75">
      <c r="A35" s="15"/>
      <c r="B35" s="12"/>
      <c r="C35" s="16"/>
      <c r="D35" s="16"/>
      <c r="E35" s="16"/>
      <c r="F35" s="13"/>
      <c r="G35" s="17"/>
      <c r="H35" s="17"/>
      <c r="I35" s="17"/>
    </row>
    <row r="36" spans="1:9" ht="12.75">
      <c r="A36">
        <v>292004</v>
      </c>
      <c r="B36" t="s">
        <v>26</v>
      </c>
      <c r="C36" s="19"/>
      <c r="D36" s="19"/>
      <c r="E36" s="19"/>
      <c r="G36" s="20">
        <v>15891</v>
      </c>
      <c r="H36" s="2">
        <f>SUM(H38:H42)</f>
        <v>7204</v>
      </c>
      <c r="I36" s="2">
        <f>G36+H36</f>
        <v>23095</v>
      </c>
    </row>
    <row r="37" spans="2:7" ht="12.75">
      <c r="B37" t="s">
        <v>27</v>
      </c>
      <c r="C37" s="19"/>
      <c r="D37" s="19"/>
      <c r="E37" s="19"/>
      <c r="G37" s="19"/>
    </row>
    <row r="38" spans="2:8" ht="12.75">
      <c r="B38" t="s">
        <v>28</v>
      </c>
      <c r="C38" s="19"/>
      <c r="D38" s="19"/>
      <c r="E38" s="19"/>
      <c r="G38" s="19"/>
      <c r="H38" s="21">
        <v>6288</v>
      </c>
    </row>
    <row r="39" spans="2:7" ht="12.75">
      <c r="B39" t="s">
        <v>29</v>
      </c>
      <c r="C39" s="19"/>
      <c r="D39" s="19"/>
      <c r="E39" s="19"/>
      <c r="G39" s="19"/>
    </row>
    <row r="40" spans="2:8" ht="12.75">
      <c r="B40" s="19" t="s">
        <v>30</v>
      </c>
      <c r="C40" s="19"/>
      <c r="D40" s="19"/>
      <c r="E40" s="19"/>
      <c r="G40" s="19"/>
      <c r="H40" s="22">
        <v>214</v>
      </c>
    </row>
    <row r="41" spans="2:8" ht="12.75">
      <c r="B41" t="s">
        <v>31</v>
      </c>
      <c r="C41" s="19"/>
      <c r="D41" s="19"/>
      <c r="E41" s="19"/>
      <c r="G41" s="19"/>
      <c r="H41" s="22">
        <v>964</v>
      </c>
    </row>
    <row r="42" spans="2:8" ht="12.75">
      <c r="B42" t="s">
        <v>32</v>
      </c>
      <c r="C42" s="19"/>
      <c r="D42" s="19"/>
      <c r="E42" s="19"/>
      <c r="G42" s="19"/>
      <c r="H42" s="22">
        <v>-262</v>
      </c>
    </row>
    <row r="43" spans="3:8" ht="12.75">
      <c r="C43" s="19"/>
      <c r="D43" s="19"/>
      <c r="E43" s="19"/>
      <c r="G43" s="19"/>
      <c r="H43" s="22"/>
    </row>
    <row r="44" spans="2:9" ht="12.75">
      <c r="B44" t="s">
        <v>33</v>
      </c>
      <c r="C44" s="19"/>
      <c r="D44" s="19"/>
      <c r="E44" s="19"/>
      <c r="G44" s="20">
        <v>32698</v>
      </c>
      <c r="H44" s="19">
        <f>SUM(H45:H50)</f>
        <v>5946</v>
      </c>
      <c r="I44" s="2">
        <f>G44+H44</f>
        <v>38644</v>
      </c>
    </row>
    <row r="45" spans="2:8" ht="12.75">
      <c r="B45" t="s">
        <v>34</v>
      </c>
      <c r="C45" s="19"/>
      <c r="D45" s="19"/>
      <c r="E45" s="19"/>
      <c r="G45" s="19"/>
      <c r="H45" s="22">
        <v>-222</v>
      </c>
    </row>
    <row r="46" spans="2:8" ht="12.75">
      <c r="B46" t="s">
        <v>35</v>
      </c>
      <c r="C46" s="19"/>
      <c r="D46" s="19"/>
      <c r="E46" s="19"/>
      <c r="G46" s="19"/>
      <c r="H46" s="22"/>
    </row>
    <row r="47" spans="2:7" ht="12.75">
      <c r="B47" t="s">
        <v>36</v>
      </c>
      <c r="C47" s="19"/>
      <c r="D47" s="19"/>
      <c r="E47" s="19"/>
      <c r="G47" s="19"/>
    </row>
    <row r="48" spans="2:8" ht="12.75">
      <c r="B48" t="s">
        <v>37</v>
      </c>
      <c r="C48" s="19"/>
      <c r="D48" s="19"/>
      <c r="E48" s="19"/>
      <c r="G48" s="19"/>
      <c r="H48" s="21">
        <v>5892</v>
      </c>
    </row>
    <row r="49" spans="2:7" ht="12.75">
      <c r="B49" t="s">
        <v>38</v>
      </c>
      <c r="C49" s="19"/>
      <c r="D49" s="19"/>
      <c r="E49" s="19"/>
      <c r="G49" s="19"/>
    </row>
    <row r="50" spans="2:8" ht="12.75">
      <c r="B50" t="s">
        <v>39</v>
      </c>
      <c r="C50" s="19"/>
      <c r="D50" s="19"/>
      <c r="E50" s="19"/>
      <c r="G50" s="19"/>
      <c r="H50" s="22">
        <v>276</v>
      </c>
    </row>
    <row r="51" spans="2:7" ht="12.75">
      <c r="B51" t="s">
        <v>40</v>
      </c>
      <c r="C51" s="19"/>
      <c r="D51" s="19"/>
      <c r="E51" s="19"/>
      <c r="G51" s="19"/>
    </row>
    <row r="52" spans="3:7" ht="12.75">
      <c r="C52" s="19"/>
      <c r="D52" s="19"/>
      <c r="E52" s="19"/>
      <c r="G52" s="19"/>
    </row>
    <row r="53" spans="3:7" ht="12.75">
      <c r="C53" s="19"/>
      <c r="D53" s="19"/>
      <c r="E53" s="19"/>
      <c r="G53" s="19"/>
    </row>
    <row r="54" spans="1:9" ht="13.5" thickBot="1">
      <c r="A54" s="8">
        <v>300</v>
      </c>
      <c r="B54" s="8" t="s">
        <v>41</v>
      </c>
      <c r="C54" s="8"/>
      <c r="D54" s="8"/>
      <c r="E54" s="8"/>
      <c r="F54" s="8"/>
      <c r="G54" s="10">
        <v>222378</v>
      </c>
      <c r="H54" s="10">
        <f>SUM(H55:H98)</f>
        <v>6853</v>
      </c>
      <c r="I54" s="10">
        <f>G54+H54</f>
        <v>229231</v>
      </c>
    </row>
    <row r="55" spans="1:9" ht="12.75">
      <c r="A55">
        <v>311007</v>
      </c>
      <c r="B55" t="s">
        <v>42</v>
      </c>
      <c r="F55" s="13"/>
      <c r="G55">
        <v>0</v>
      </c>
      <c r="H55">
        <v>25</v>
      </c>
      <c r="I55" s="2">
        <f>G55+H55</f>
        <v>25</v>
      </c>
    </row>
    <row r="56" spans="2:6" ht="12.75">
      <c r="B56" t="s">
        <v>43</v>
      </c>
      <c r="F56" s="13"/>
    </row>
    <row r="57" spans="2:9" ht="12.75">
      <c r="B57" t="s">
        <v>44</v>
      </c>
      <c r="F57" s="13"/>
      <c r="G57" s="2"/>
      <c r="H57" s="2"/>
      <c r="I57" s="2"/>
    </row>
    <row r="58" spans="6:9" ht="12.75">
      <c r="F58" s="13"/>
      <c r="G58" s="2"/>
      <c r="H58" s="2"/>
      <c r="I58" s="2"/>
    </row>
    <row r="59" spans="1:9" ht="12.75">
      <c r="A59">
        <v>311010</v>
      </c>
      <c r="B59" t="s">
        <v>45</v>
      </c>
      <c r="F59" s="13"/>
      <c r="G59" s="2">
        <v>60</v>
      </c>
      <c r="H59" s="2">
        <v>12</v>
      </c>
      <c r="I59" s="2">
        <f>G59+H59</f>
        <v>72</v>
      </c>
    </row>
    <row r="60" spans="2:9" ht="12.75">
      <c r="B60" t="s">
        <v>46</v>
      </c>
      <c r="F60" s="13"/>
      <c r="G60" s="2"/>
      <c r="H60" s="2"/>
      <c r="I60" s="2"/>
    </row>
    <row r="61" spans="6:9" ht="12.75">
      <c r="F61" s="13"/>
      <c r="G61" s="2"/>
      <c r="H61" s="2"/>
      <c r="I61" s="2"/>
    </row>
    <row r="62" spans="1:9" ht="12.75">
      <c r="A62">
        <v>313001</v>
      </c>
      <c r="B62" t="s">
        <v>47</v>
      </c>
      <c r="C62" s="19"/>
      <c r="D62" s="19"/>
      <c r="E62" s="19"/>
      <c r="G62" s="20">
        <v>6572</v>
      </c>
      <c r="H62">
        <v>139</v>
      </c>
      <c r="I62" s="2">
        <f>G62+H62</f>
        <v>6711</v>
      </c>
    </row>
    <row r="63" spans="2:9" ht="12.75">
      <c r="B63" t="s">
        <v>48</v>
      </c>
      <c r="C63" s="19"/>
      <c r="D63" s="19"/>
      <c r="E63" s="19"/>
      <c r="G63" s="19"/>
      <c r="I63" s="2"/>
    </row>
    <row r="64" spans="2:9" ht="12.75">
      <c r="B64" t="s">
        <v>49</v>
      </c>
      <c r="C64" s="19"/>
      <c r="D64" s="19"/>
      <c r="E64" s="19"/>
      <c r="G64" s="19"/>
      <c r="I64" s="2"/>
    </row>
    <row r="65" spans="2:9" ht="12.75">
      <c r="B65" t="s">
        <v>50</v>
      </c>
      <c r="C65" s="19"/>
      <c r="D65" s="19"/>
      <c r="E65" s="19"/>
      <c r="G65" s="19"/>
      <c r="I65" s="2"/>
    </row>
    <row r="66" spans="2:9" ht="12.75">
      <c r="B66" s="19" t="s">
        <v>51</v>
      </c>
      <c r="C66" s="19"/>
      <c r="D66" s="19"/>
      <c r="E66" s="19"/>
      <c r="G66" s="19"/>
      <c r="I66" s="2"/>
    </row>
    <row r="67" spans="2:9" ht="12.75">
      <c r="B67" s="19"/>
      <c r="C67" s="19"/>
      <c r="D67" s="19"/>
      <c r="E67" s="19"/>
      <c r="G67" s="19"/>
      <c r="I67" s="2"/>
    </row>
    <row r="68" spans="2:9" ht="12.75">
      <c r="B68" s="19"/>
      <c r="C68" s="19"/>
      <c r="D68" s="19"/>
      <c r="E68" s="19"/>
      <c r="G68" s="19"/>
      <c r="I68" s="2"/>
    </row>
    <row r="69" spans="2:9" ht="12.75">
      <c r="B69" s="19"/>
      <c r="C69" s="19"/>
      <c r="D69" s="19"/>
      <c r="E69" s="19"/>
      <c r="G69" s="19"/>
      <c r="I69" s="2"/>
    </row>
    <row r="70" spans="1:9" ht="12.75">
      <c r="A70" t="s">
        <v>12</v>
      </c>
      <c r="B70" t="s">
        <v>13</v>
      </c>
      <c r="F70" s="13"/>
      <c r="G70" s="5" t="s">
        <v>14</v>
      </c>
      <c r="H70" s="5" t="s">
        <v>15</v>
      </c>
      <c r="I70" s="5" t="s">
        <v>14</v>
      </c>
    </row>
    <row r="71" spans="6:9" ht="12.75">
      <c r="F71" s="13"/>
      <c r="G71" s="5" t="s">
        <v>16</v>
      </c>
      <c r="H71" s="5" t="s">
        <v>17</v>
      </c>
      <c r="I71" s="5" t="s">
        <v>18</v>
      </c>
    </row>
    <row r="72" ht="12.75">
      <c r="I72" s="2"/>
    </row>
    <row r="73" spans="2:9" ht="12.75">
      <c r="B73" t="s">
        <v>52</v>
      </c>
      <c r="G73">
        <v>0</v>
      </c>
      <c r="H73">
        <v>300</v>
      </c>
      <c r="I73" s="2">
        <f>G73+H73</f>
        <v>300</v>
      </c>
    </row>
    <row r="74" spans="2:9" ht="12.75">
      <c r="B74" t="s">
        <v>53</v>
      </c>
      <c r="I74" s="2"/>
    </row>
    <row r="75" spans="2:9" ht="12.75">
      <c r="B75" t="s">
        <v>54</v>
      </c>
      <c r="I75" s="2"/>
    </row>
    <row r="76" spans="2:9" ht="12.75">
      <c r="B76" t="s">
        <v>55</v>
      </c>
      <c r="I76" s="2"/>
    </row>
    <row r="77" spans="2:9" ht="12.75">
      <c r="B77" t="s">
        <v>56</v>
      </c>
      <c r="I77" s="2"/>
    </row>
    <row r="79" spans="2:9" ht="12.75">
      <c r="B79" t="s">
        <v>57</v>
      </c>
      <c r="G79">
        <v>307</v>
      </c>
      <c r="H79">
        <f>393+250</f>
        <v>643</v>
      </c>
      <c r="I79" s="2">
        <f>G79+H79</f>
        <v>950</v>
      </c>
    </row>
    <row r="80" spans="2:9" ht="12.75">
      <c r="B80" t="s">
        <v>58</v>
      </c>
      <c r="I80" s="2"/>
    </row>
    <row r="81" spans="2:9" ht="12.75">
      <c r="B81" t="s">
        <v>59</v>
      </c>
      <c r="I81" s="2"/>
    </row>
    <row r="82" spans="2:9" ht="12.75">
      <c r="B82" t="s">
        <v>60</v>
      </c>
      <c r="I82" s="2"/>
    </row>
    <row r="83" ht="12.75">
      <c r="I83" s="2"/>
    </row>
    <row r="84" spans="2:9" ht="12.75">
      <c r="B84" t="s">
        <v>61</v>
      </c>
      <c r="I84" s="2"/>
    </row>
    <row r="85" spans="2:9" ht="12.75">
      <c r="B85" t="s">
        <v>62</v>
      </c>
      <c r="I85" s="2"/>
    </row>
    <row r="86" spans="2:9" ht="12.75">
      <c r="B86" t="s">
        <v>63</v>
      </c>
      <c r="I86" s="2"/>
    </row>
    <row r="87" spans="2:9" ht="12.75">
      <c r="B87" t="s">
        <v>64</v>
      </c>
      <c r="G87">
        <v>0</v>
      </c>
      <c r="H87">
        <v>412</v>
      </c>
      <c r="I87" s="2">
        <f>G87+H87</f>
        <v>412</v>
      </c>
    </row>
    <row r="88" spans="2:9" ht="12.75">
      <c r="B88" t="s">
        <v>65</v>
      </c>
      <c r="I88" s="2"/>
    </row>
    <row r="89" spans="2:9" ht="12.75">
      <c r="B89" t="s">
        <v>66</v>
      </c>
      <c r="G89">
        <v>0</v>
      </c>
      <c r="H89" s="2">
        <v>1015</v>
      </c>
      <c r="I89" s="2">
        <f>G89+H89</f>
        <v>1015</v>
      </c>
    </row>
    <row r="90" spans="2:9" ht="12.75">
      <c r="B90" t="s">
        <v>67</v>
      </c>
      <c r="H90" s="2"/>
      <c r="I90" s="2"/>
    </row>
    <row r="91" spans="2:9" ht="12.75">
      <c r="B91" t="s">
        <v>68</v>
      </c>
      <c r="G91" s="2">
        <v>203748</v>
      </c>
      <c r="H91" s="2">
        <f>3742+46</f>
        <v>3788</v>
      </c>
      <c r="I91" s="2">
        <f>G91+H91</f>
        <v>207536</v>
      </c>
    </row>
    <row r="92" ht="12.75">
      <c r="B92" t="s">
        <v>69</v>
      </c>
    </row>
    <row r="93" spans="2:9" ht="12.75">
      <c r="B93" t="s">
        <v>70</v>
      </c>
      <c r="G93">
        <v>0</v>
      </c>
      <c r="H93" s="2">
        <v>9</v>
      </c>
      <c r="I93" s="2">
        <f>G93+H93</f>
        <v>9</v>
      </c>
    </row>
    <row r="94" spans="2:9" ht="12.75">
      <c r="B94" t="s">
        <v>71</v>
      </c>
      <c r="H94" s="2"/>
      <c r="I94" s="2"/>
    </row>
    <row r="95" spans="8:9" ht="12.75">
      <c r="H95" s="2"/>
      <c r="I95" s="2"/>
    </row>
    <row r="96" ht="12.75">
      <c r="I96" s="2"/>
    </row>
    <row r="97" spans="1:9" ht="12.75">
      <c r="A97">
        <v>322001</v>
      </c>
      <c r="B97" t="s">
        <v>72</v>
      </c>
      <c r="I97" s="2"/>
    </row>
    <row r="98" spans="2:9" ht="12.75">
      <c r="B98" t="s">
        <v>61</v>
      </c>
      <c r="G98" s="2">
        <v>4428</v>
      </c>
      <c r="H98">
        <v>510</v>
      </c>
      <c r="I98" s="2">
        <f>G98+H98</f>
        <v>4938</v>
      </c>
    </row>
    <row r="99" ht="12.75">
      <c r="B99" t="s">
        <v>73</v>
      </c>
    </row>
    <row r="100" spans="2:9" ht="12.75">
      <c r="B100" t="s">
        <v>74</v>
      </c>
      <c r="I100" s="2"/>
    </row>
    <row r="101" ht="12.75">
      <c r="I101" s="2"/>
    </row>
    <row r="102" ht="12.75">
      <c r="I102" s="2"/>
    </row>
    <row r="103" ht="12.75">
      <c r="I103" s="2"/>
    </row>
    <row r="104" ht="12.75">
      <c r="I104" s="2"/>
    </row>
    <row r="105" spans="1:9" ht="13.5" thickBot="1">
      <c r="A105" s="8">
        <v>500</v>
      </c>
      <c r="B105" s="8" t="s">
        <v>75</v>
      </c>
      <c r="C105" s="8"/>
      <c r="D105" s="8"/>
      <c r="E105" s="8"/>
      <c r="F105" s="8"/>
      <c r="G105" s="10">
        <v>200500</v>
      </c>
      <c r="H105" s="10">
        <f>SUM(H106)</f>
        <v>14000</v>
      </c>
      <c r="I105" s="10">
        <f>G105+H105</f>
        <v>214500</v>
      </c>
    </row>
    <row r="106" spans="1:9" ht="12.75">
      <c r="A106">
        <v>513002</v>
      </c>
      <c r="B106" t="s">
        <v>76</v>
      </c>
      <c r="G106" s="2">
        <v>200500</v>
      </c>
      <c r="H106" s="2">
        <v>14000</v>
      </c>
      <c r="I106" s="2">
        <f>G106+H106</f>
        <v>214500</v>
      </c>
    </row>
    <row r="107" spans="2:9" ht="12.75">
      <c r="B107" t="s">
        <v>77</v>
      </c>
      <c r="I107" s="2"/>
    </row>
    <row r="108" spans="2:9" ht="12.75">
      <c r="B108" t="s">
        <v>78</v>
      </c>
      <c r="I108" s="2"/>
    </row>
    <row r="109" spans="2:9" ht="12.75">
      <c r="B109" t="s">
        <v>79</v>
      </c>
      <c r="I109" s="2"/>
    </row>
    <row r="110" spans="2:9" ht="12.75">
      <c r="B110" t="s">
        <v>80</v>
      </c>
      <c r="I110" s="2"/>
    </row>
    <row r="111" spans="2:9" ht="12.75">
      <c r="B111" t="s">
        <v>81</v>
      </c>
      <c r="I111" s="2"/>
    </row>
    <row r="112" spans="2:9" ht="12.75">
      <c r="B112" t="s">
        <v>82</v>
      </c>
      <c r="I112" s="2"/>
    </row>
    <row r="113" spans="2:9" ht="12.75">
      <c r="B113" t="s">
        <v>83</v>
      </c>
      <c r="I113" s="2"/>
    </row>
    <row r="114" ht="12.75">
      <c r="I114" s="2"/>
    </row>
    <row r="115" ht="12.75">
      <c r="I115" s="2"/>
    </row>
    <row r="116" ht="12.75">
      <c r="I116" s="2"/>
    </row>
    <row r="117" ht="12.75">
      <c r="I117" s="2"/>
    </row>
    <row r="118" ht="12.75">
      <c r="I118" s="2"/>
    </row>
    <row r="119" ht="12.75">
      <c r="I119" s="2"/>
    </row>
    <row r="120" ht="12.75">
      <c r="I120" s="2"/>
    </row>
    <row r="121" ht="12.75">
      <c r="I121" s="2"/>
    </row>
    <row r="122" ht="12.75">
      <c r="I122" s="2"/>
    </row>
    <row r="123" ht="12.75">
      <c r="I123" s="2"/>
    </row>
    <row r="124" ht="12.75">
      <c r="H124" s="2"/>
    </row>
    <row r="125" ht="12.75">
      <c r="H125" s="2"/>
    </row>
    <row r="126" ht="12.75">
      <c r="H126" s="2"/>
    </row>
    <row r="127" ht="12.75">
      <c r="H127" s="2"/>
    </row>
    <row r="128" ht="12.75">
      <c r="H128" s="2"/>
    </row>
    <row r="129" ht="12.75">
      <c r="H129" s="2"/>
    </row>
    <row r="130" ht="12.75">
      <c r="H130" s="2"/>
    </row>
    <row r="131" ht="12.75">
      <c r="H131" s="2"/>
    </row>
    <row r="132" ht="12.75">
      <c r="H132" s="2"/>
    </row>
    <row r="133" ht="12.75">
      <c r="H133" s="2"/>
    </row>
    <row r="134" ht="12.75">
      <c r="H134" s="2"/>
    </row>
    <row r="135" ht="12.75">
      <c r="H135" s="2"/>
    </row>
    <row r="140" ht="15.75">
      <c r="A140" s="1" t="s">
        <v>84</v>
      </c>
    </row>
    <row r="141" ht="15.75">
      <c r="A141" s="1"/>
    </row>
    <row r="142" spans="1:9" ht="12.75">
      <c r="A142" s="19" t="s">
        <v>85</v>
      </c>
      <c r="H142" s="4">
        <f>H147</f>
        <v>35620</v>
      </c>
      <c r="I142" t="s">
        <v>86</v>
      </c>
    </row>
    <row r="143" ht="12.75">
      <c r="A143" s="19"/>
    </row>
    <row r="144" spans="1:9" ht="12.75">
      <c r="A144" t="s">
        <v>12</v>
      </c>
      <c r="B144" t="s">
        <v>13</v>
      </c>
      <c r="G144" s="5" t="s">
        <v>14</v>
      </c>
      <c r="H144" s="5" t="s">
        <v>15</v>
      </c>
      <c r="I144" s="5" t="s">
        <v>14</v>
      </c>
    </row>
    <row r="145" spans="7:9" ht="12.75">
      <c r="G145" s="5" t="s">
        <v>16</v>
      </c>
      <c r="H145" s="5" t="s">
        <v>17</v>
      </c>
      <c r="I145" s="5" t="s">
        <v>18</v>
      </c>
    </row>
    <row r="147" spans="1:9" ht="15.75">
      <c r="A147" s="1" t="s">
        <v>87</v>
      </c>
      <c r="B147" s="23"/>
      <c r="C147" s="23"/>
      <c r="D147" s="23"/>
      <c r="E147" s="23"/>
      <c r="G147" s="6">
        <v>720855</v>
      </c>
      <c r="H147" s="6">
        <f>H153+H198+H202+H230+H250+H282+H287+H306+H316+H342+H276+H324+H212+H352</f>
        <v>35620</v>
      </c>
      <c r="I147" s="6">
        <f>G147+H147</f>
        <v>756475</v>
      </c>
    </row>
    <row r="148" ht="15.75">
      <c r="A148" s="1" t="s">
        <v>435</v>
      </c>
    </row>
    <row r="150" spans="1:9" ht="12.75">
      <c r="A150" t="s">
        <v>12</v>
      </c>
      <c r="B150" t="s">
        <v>13</v>
      </c>
      <c r="G150" s="5" t="s">
        <v>14</v>
      </c>
      <c r="H150" s="5" t="s">
        <v>15</v>
      </c>
      <c r="I150" s="5" t="s">
        <v>14</v>
      </c>
    </row>
    <row r="151" spans="7:9" ht="12.75">
      <c r="G151" s="5" t="s">
        <v>16</v>
      </c>
      <c r="H151" s="5" t="s">
        <v>17</v>
      </c>
      <c r="I151" s="5" t="s">
        <v>18</v>
      </c>
    </row>
    <row r="152" spans="7:9" ht="12.75">
      <c r="G152" s="5"/>
      <c r="H152" s="5"/>
      <c r="I152" s="5"/>
    </row>
    <row r="153" spans="1:9" ht="13.5" thickBot="1">
      <c r="A153" s="8" t="s">
        <v>88</v>
      </c>
      <c r="B153" s="8" t="s">
        <v>89</v>
      </c>
      <c r="C153" s="8"/>
      <c r="D153" s="8"/>
      <c r="E153" s="8"/>
      <c r="F153" s="8"/>
      <c r="G153" s="24">
        <v>137998</v>
      </c>
      <c r="H153" s="24">
        <f>SUM(H158:H195)-H180-H188</f>
        <v>-434</v>
      </c>
      <c r="I153" s="24">
        <f>G153+H153</f>
        <v>137564</v>
      </c>
    </row>
    <row r="154" spans="3:9" ht="12.75">
      <c r="C154" s="25"/>
      <c r="D154" s="25"/>
      <c r="E154" s="25"/>
      <c r="G154" s="26"/>
      <c r="H154" s="27"/>
      <c r="I154" s="26"/>
    </row>
    <row r="155" spans="1:9" ht="12.75">
      <c r="A155" s="25"/>
      <c r="B155" s="12" t="s">
        <v>90</v>
      </c>
      <c r="C155" s="25"/>
      <c r="D155" s="25"/>
      <c r="E155" s="25"/>
      <c r="G155" s="26"/>
      <c r="H155" s="11">
        <v>412</v>
      </c>
      <c r="I155" s="26"/>
    </row>
    <row r="156" spans="1:9" ht="12.75">
      <c r="A156" s="25"/>
      <c r="B156" s="12" t="s">
        <v>91</v>
      </c>
      <c r="C156" s="25"/>
      <c r="D156" s="25"/>
      <c r="E156" s="25"/>
      <c r="G156" s="26"/>
      <c r="H156" s="27"/>
      <c r="I156" s="26"/>
    </row>
    <row r="157" spans="3:9" ht="12.75">
      <c r="C157" s="25"/>
      <c r="D157" s="25"/>
      <c r="E157" s="25"/>
      <c r="G157" s="26"/>
      <c r="H157" s="27"/>
      <c r="I157" s="26"/>
    </row>
    <row r="158" spans="1:9" ht="12.75">
      <c r="A158" s="12">
        <v>610</v>
      </c>
      <c r="B158" s="12" t="s">
        <v>92</v>
      </c>
      <c r="C158" s="25"/>
      <c r="D158" s="25"/>
      <c r="E158" s="25"/>
      <c r="G158" s="26"/>
      <c r="H158" s="28">
        <v>261</v>
      </c>
      <c r="I158" s="26"/>
    </row>
    <row r="159" spans="1:9" ht="12.75">
      <c r="A159" s="12">
        <v>620</v>
      </c>
      <c r="B159" s="12" t="s">
        <v>93</v>
      </c>
      <c r="C159" s="25"/>
      <c r="D159" s="25"/>
      <c r="E159" s="25"/>
      <c r="G159" s="26"/>
      <c r="H159" s="28">
        <v>94</v>
      </c>
      <c r="I159" s="26"/>
    </row>
    <row r="160" spans="1:9" ht="12.75">
      <c r="A160" s="12">
        <v>633006</v>
      </c>
      <c r="B160" s="12" t="s">
        <v>94</v>
      </c>
      <c r="C160" s="25"/>
      <c r="D160" s="25"/>
      <c r="E160" s="25"/>
      <c r="G160" s="26"/>
      <c r="H160" s="28">
        <v>27</v>
      </c>
      <c r="I160" s="26"/>
    </row>
    <row r="161" spans="1:9" ht="12.75">
      <c r="A161" s="12">
        <v>637001</v>
      </c>
      <c r="B161" s="12" t="s">
        <v>95</v>
      </c>
      <c r="C161" s="25"/>
      <c r="D161" s="25"/>
      <c r="E161" s="25"/>
      <c r="G161" s="26"/>
      <c r="H161" s="28">
        <v>10</v>
      </c>
      <c r="I161" s="26"/>
    </row>
    <row r="162" spans="1:9" ht="12.75">
      <c r="A162" s="12">
        <v>637014</v>
      </c>
      <c r="B162" s="12" t="s">
        <v>96</v>
      </c>
      <c r="C162" s="25"/>
      <c r="D162" s="25"/>
      <c r="E162" s="25"/>
      <c r="G162" s="26"/>
      <c r="H162" s="28">
        <v>16</v>
      </c>
      <c r="I162" s="26"/>
    </row>
    <row r="163" spans="1:9" ht="12.75">
      <c r="A163" s="12">
        <v>637016</v>
      </c>
      <c r="B163" s="12" t="s">
        <v>97</v>
      </c>
      <c r="C163" s="25"/>
      <c r="D163" s="25"/>
      <c r="E163" s="25"/>
      <c r="G163" s="26"/>
      <c r="H163" s="28">
        <v>4</v>
      </c>
      <c r="I163" s="26"/>
    </row>
    <row r="164" spans="1:9" ht="12.75">
      <c r="A164" s="12"/>
      <c r="B164" s="12"/>
      <c r="C164" s="25"/>
      <c r="D164" s="25"/>
      <c r="E164" s="25"/>
      <c r="G164" s="26"/>
      <c r="H164" s="28"/>
      <c r="I164" s="26"/>
    </row>
    <row r="165" spans="1:9" ht="12.75">
      <c r="A165" s="12"/>
      <c r="B165" s="12"/>
      <c r="C165" s="25"/>
      <c r="D165" s="25"/>
      <c r="E165" s="25"/>
      <c r="G165" s="26"/>
      <c r="H165" s="28"/>
      <c r="I165" s="26"/>
    </row>
    <row r="166" spans="1:9" ht="12.75">
      <c r="A166" s="12">
        <v>637005</v>
      </c>
      <c r="B166" s="12" t="s">
        <v>98</v>
      </c>
      <c r="C166" s="25"/>
      <c r="D166" s="25"/>
      <c r="E166" s="25"/>
      <c r="G166" s="29">
        <v>3415</v>
      </c>
      <c r="H166" s="29">
        <v>-2500</v>
      </c>
      <c r="I166" s="30">
        <f>G166+H166</f>
        <v>915</v>
      </c>
    </row>
    <row r="167" spans="1:9" ht="12.75">
      <c r="A167" s="12"/>
      <c r="B167" s="12" t="s">
        <v>99</v>
      </c>
      <c r="C167" s="25"/>
      <c r="D167" s="25"/>
      <c r="E167" s="25"/>
      <c r="G167" s="26"/>
      <c r="H167" s="28"/>
      <c r="I167" s="26"/>
    </row>
    <row r="168" spans="1:9" ht="12.75">
      <c r="A168" s="12"/>
      <c r="B168" s="12" t="s">
        <v>100</v>
      </c>
      <c r="C168" s="25"/>
      <c r="D168" s="25"/>
      <c r="E168" s="25"/>
      <c r="G168" s="26"/>
      <c r="H168" s="28"/>
      <c r="I168" s="26"/>
    </row>
    <row r="169" spans="1:9" ht="12.75">
      <c r="A169" s="12"/>
      <c r="B169" s="12"/>
      <c r="C169" s="25"/>
      <c r="D169" s="25"/>
      <c r="E169" s="25"/>
      <c r="G169" s="26"/>
      <c r="H169" s="28"/>
      <c r="I169" s="26"/>
    </row>
    <row r="170" spans="1:9" ht="12.75">
      <c r="A170" s="12"/>
      <c r="B170" s="12" t="s">
        <v>101</v>
      </c>
      <c r="C170" s="25"/>
      <c r="D170" s="25"/>
      <c r="E170" s="25"/>
      <c r="G170" s="26"/>
      <c r="H170" s="28"/>
      <c r="I170" s="26"/>
    </row>
    <row r="171" spans="1:9" ht="12.75">
      <c r="A171" s="12"/>
      <c r="B171" s="12" t="s">
        <v>102</v>
      </c>
      <c r="C171" s="25"/>
      <c r="D171" s="25"/>
      <c r="E171" s="25"/>
      <c r="G171" s="26"/>
      <c r="H171" s="28"/>
      <c r="I171" s="26"/>
    </row>
    <row r="172" spans="1:9" ht="12.75">
      <c r="A172" s="12">
        <v>637012</v>
      </c>
      <c r="B172" s="12" t="s">
        <v>103</v>
      </c>
      <c r="C172" s="25"/>
      <c r="D172" s="25"/>
      <c r="E172" s="25"/>
      <c r="G172" s="26"/>
      <c r="H172" s="28"/>
      <c r="I172" s="26"/>
    </row>
    <row r="173" spans="1:9" ht="12.75">
      <c r="A173" s="12"/>
      <c r="B173" s="12" t="s">
        <v>104</v>
      </c>
      <c r="C173" s="25"/>
      <c r="D173" s="25"/>
      <c r="E173" s="25"/>
      <c r="G173" s="29">
        <v>775</v>
      </c>
      <c r="H173" s="11">
        <v>334</v>
      </c>
      <c r="I173" s="29">
        <f>G173+H173</f>
        <v>1109</v>
      </c>
    </row>
    <row r="174" spans="1:9" ht="12.75">
      <c r="A174" s="12"/>
      <c r="B174" s="12" t="s">
        <v>105</v>
      </c>
      <c r="C174" s="25"/>
      <c r="D174" s="25"/>
      <c r="E174" s="25"/>
      <c r="G174" s="29"/>
      <c r="H174" s="11"/>
      <c r="I174" s="29"/>
    </row>
    <row r="175" spans="1:9" ht="12.75">
      <c r="A175" s="12"/>
      <c r="B175" s="12" t="s">
        <v>106</v>
      </c>
      <c r="C175" s="25"/>
      <c r="D175" s="25"/>
      <c r="E175" s="25"/>
      <c r="G175" s="29"/>
      <c r="H175" s="11"/>
      <c r="I175" s="29"/>
    </row>
    <row r="176" spans="1:9" ht="12.75">
      <c r="A176" s="12"/>
      <c r="B176" s="12" t="s">
        <v>107</v>
      </c>
      <c r="C176" s="25"/>
      <c r="D176" s="25"/>
      <c r="E176" s="25"/>
      <c r="G176" s="29">
        <v>0</v>
      </c>
      <c r="H176" s="11">
        <v>980</v>
      </c>
      <c r="I176" s="29">
        <f>G176+H176</f>
        <v>980</v>
      </c>
    </row>
    <row r="177" spans="1:9" ht="12.75">
      <c r="A177" s="12"/>
      <c r="B177" s="12"/>
      <c r="C177" s="25"/>
      <c r="D177" s="25"/>
      <c r="E177" s="25"/>
      <c r="G177" s="29"/>
      <c r="H177" s="11"/>
      <c r="I177" s="29"/>
    </row>
    <row r="178" spans="1:9" ht="12.75">
      <c r="A178" s="12"/>
      <c r="B178" s="12" t="s">
        <v>108</v>
      </c>
      <c r="C178" s="25"/>
      <c r="D178" s="25"/>
      <c r="E178" s="25"/>
      <c r="G178" s="29"/>
      <c r="H178" s="11"/>
      <c r="I178" s="29"/>
    </row>
    <row r="179" spans="1:9" ht="12.75">
      <c r="A179" s="12"/>
      <c r="B179" s="12" t="s">
        <v>109</v>
      </c>
      <c r="C179" s="25"/>
      <c r="D179" s="25"/>
      <c r="E179" s="25"/>
      <c r="G179" s="29"/>
      <c r="H179" s="11"/>
      <c r="I179" s="29"/>
    </row>
    <row r="180" spans="1:9" ht="12.75">
      <c r="A180" s="12">
        <v>651002</v>
      </c>
      <c r="B180" s="12" t="s">
        <v>110</v>
      </c>
      <c r="C180" s="25"/>
      <c r="D180" s="25"/>
      <c r="E180" s="25"/>
      <c r="G180" s="29">
        <f>SUM(G181:G185)</f>
        <v>5432</v>
      </c>
      <c r="H180" s="29">
        <f>SUM(H181:H185)</f>
        <v>-484</v>
      </c>
      <c r="I180" s="29">
        <f>SUM(I181:I185)</f>
        <v>4948</v>
      </c>
    </row>
    <row r="181" spans="1:9" ht="12.75">
      <c r="A181" s="12"/>
      <c r="B181" s="12" t="s">
        <v>111</v>
      </c>
      <c r="C181" s="25"/>
      <c r="D181" s="25"/>
      <c r="E181" s="25"/>
      <c r="G181" s="31">
        <v>2350</v>
      </c>
      <c r="H181" s="28">
        <v>-435</v>
      </c>
      <c r="I181" s="31">
        <f>G181+H181</f>
        <v>1915</v>
      </c>
    </row>
    <row r="182" spans="1:9" ht="12.75">
      <c r="A182" s="12"/>
      <c r="B182" s="12" t="s">
        <v>112</v>
      </c>
      <c r="C182" s="25"/>
      <c r="D182" s="25"/>
      <c r="E182" s="25"/>
      <c r="G182" s="31">
        <v>965</v>
      </c>
      <c r="H182" s="28">
        <v>-222</v>
      </c>
      <c r="I182" s="31">
        <f>G182+H182</f>
        <v>743</v>
      </c>
    </row>
    <row r="183" spans="1:9" ht="12.75">
      <c r="A183" s="12"/>
      <c r="B183" s="12" t="s">
        <v>113</v>
      </c>
      <c r="C183" s="25"/>
      <c r="D183" s="25"/>
      <c r="E183" s="25"/>
      <c r="G183" s="31">
        <v>192</v>
      </c>
      <c r="H183" s="28">
        <v>248</v>
      </c>
      <c r="I183" s="31">
        <f>G183+H183</f>
        <v>440</v>
      </c>
    </row>
    <row r="184" spans="1:9" ht="12.75">
      <c r="A184" s="12"/>
      <c r="B184" s="12" t="s">
        <v>114</v>
      </c>
      <c r="C184" s="25"/>
      <c r="D184" s="25"/>
      <c r="E184" s="25"/>
      <c r="G184" s="31">
        <v>271</v>
      </c>
      <c r="H184" s="28">
        <v>-75</v>
      </c>
      <c r="I184" s="31">
        <f>G184+H184</f>
        <v>196</v>
      </c>
    </row>
    <row r="185" spans="1:9" ht="12.75">
      <c r="A185" s="12"/>
      <c r="B185" s="12" t="s">
        <v>115</v>
      </c>
      <c r="C185" s="25"/>
      <c r="D185" s="25"/>
      <c r="E185" s="25"/>
      <c r="G185" s="31">
        <v>1654</v>
      </c>
      <c r="H185" s="28">
        <v>0</v>
      </c>
      <c r="I185" s="31">
        <f>G185+H185</f>
        <v>1654</v>
      </c>
    </row>
    <row r="186" spans="1:9" ht="12.75">
      <c r="A186" s="12"/>
      <c r="B186" s="12"/>
      <c r="C186" s="25"/>
      <c r="D186" s="25"/>
      <c r="E186" s="25"/>
      <c r="G186" s="31"/>
      <c r="H186" s="28"/>
      <c r="I186" s="31"/>
    </row>
    <row r="187" spans="1:9" ht="12.75">
      <c r="A187" s="12">
        <v>821005</v>
      </c>
      <c r="B187" s="12" t="s">
        <v>116</v>
      </c>
      <c r="C187" s="25"/>
      <c r="D187" s="25"/>
      <c r="E187" s="25"/>
      <c r="G187" s="31"/>
      <c r="H187" s="28"/>
      <c r="I187" s="31"/>
    </row>
    <row r="188" spans="1:9" ht="12.75">
      <c r="A188" s="12"/>
      <c r="B188" t="s">
        <v>117</v>
      </c>
      <c r="C188" s="25"/>
      <c r="D188" s="25"/>
      <c r="E188" s="25"/>
      <c r="G188" s="29">
        <f>SUM(G189:G193)</f>
        <v>16035</v>
      </c>
      <c r="H188" s="29">
        <f>SUM(H189:H193)</f>
        <v>964</v>
      </c>
      <c r="I188" s="29">
        <f>SUM(I189:I193)</f>
        <v>16999</v>
      </c>
    </row>
    <row r="189" spans="1:9" ht="12.75">
      <c r="A189" s="12"/>
      <c r="B189" s="12" t="s">
        <v>111</v>
      </c>
      <c r="C189" s="25"/>
      <c r="D189" s="25"/>
      <c r="E189" s="25"/>
      <c r="G189" s="31">
        <v>1200</v>
      </c>
      <c r="H189" s="28">
        <v>187</v>
      </c>
      <c r="I189" s="31">
        <f>G189+H189</f>
        <v>1387</v>
      </c>
    </row>
    <row r="190" spans="1:9" ht="12.75">
      <c r="A190" s="12"/>
      <c r="B190" s="12" t="s">
        <v>112</v>
      </c>
      <c r="C190" s="25"/>
      <c r="D190" s="25"/>
      <c r="E190" s="25"/>
      <c r="G190" s="31">
        <v>1600</v>
      </c>
      <c r="H190" s="28">
        <v>0</v>
      </c>
      <c r="I190" s="31">
        <f>G190+H190</f>
        <v>1600</v>
      </c>
    </row>
    <row r="191" spans="1:9" ht="12.75">
      <c r="A191" s="12"/>
      <c r="B191" s="12" t="s">
        <v>113</v>
      </c>
      <c r="C191" s="25"/>
      <c r="D191" s="25"/>
      <c r="E191" s="25"/>
      <c r="G191" s="31">
        <v>317</v>
      </c>
      <c r="H191" s="28">
        <v>947</v>
      </c>
      <c r="I191" s="31">
        <f>G191+H191</f>
        <v>1264</v>
      </c>
    </row>
    <row r="192" spans="1:9" ht="12.75">
      <c r="A192" s="12"/>
      <c r="B192" s="12" t="s">
        <v>114</v>
      </c>
      <c r="C192" s="25"/>
      <c r="D192" s="25"/>
      <c r="E192" s="25"/>
      <c r="G192" s="31">
        <v>450</v>
      </c>
      <c r="H192" s="28">
        <v>-170</v>
      </c>
      <c r="I192" s="31">
        <f>G192+H192</f>
        <v>280</v>
      </c>
    </row>
    <row r="193" spans="1:9" ht="12.75">
      <c r="A193" s="12"/>
      <c r="B193" s="12" t="s">
        <v>115</v>
      </c>
      <c r="C193" s="25"/>
      <c r="D193" s="25"/>
      <c r="E193" s="25"/>
      <c r="G193" s="31">
        <v>12468</v>
      </c>
      <c r="H193" s="28">
        <v>0</v>
      </c>
      <c r="I193" s="31">
        <f>G193+H193</f>
        <v>12468</v>
      </c>
    </row>
    <row r="194" spans="1:9" ht="12.75">
      <c r="A194" s="12"/>
      <c r="B194" s="12"/>
      <c r="C194" s="25"/>
      <c r="D194" s="25"/>
      <c r="E194" s="25"/>
      <c r="G194" s="31"/>
      <c r="H194" s="28"/>
      <c r="I194" s="31"/>
    </row>
    <row r="195" spans="1:9" ht="12.75">
      <c r="A195" s="12"/>
      <c r="B195" s="12" t="s">
        <v>118</v>
      </c>
      <c r="C195" s="12"/>
      <c r="D195" s="12"/>
      <c r="E195" s="12"/>
      <c r="F195" s="19"/>
      <c r="G195" s="29"/>
      <c r="H195" s="11">
        <v>-140</v>
      </c>
      <c r="I195" s="29"/>
    </row>
    <row r="196" spans="1:9" ht="12.75">
      <c r="A196" s="12"/>
      <c r="B196" s="12"/>
      <c r="C196" s="12"/>
      <c r="D196" s="12"/>
      <c r="E196" s="12"/>
      <c r="F196" s="19"/>
      <c r="G196" s="29"/>
      <c r="H196" s="11"/>
      <c r="I196" s="29"/>
    </row>
    <row r="197" spans="1:9" ht="12.75">
      <c r="A197" s="12"/>
      <c r="B197" s="12"/>
      <c r="C197" s="12"/>
      <c r="D197" s="12"/>
      <c r="E197" s="12"/>
      <c r="F197" s="19"/>
      <c r="G197" s="29"/>
      <c r="H197" s="11"/>
      <c r="I197" s="29"/>
    </row>
    <row r="198" spans="1:9" ht="13.5" thickBot="1">
      <c r="A198" s="8" t="s">
        <v>119</v>
      </c>
      <c r="B198" s="8" t="s">
        <v>120</v>
      </c>
      <c r="C198" s="8"/>
      <c r="D198" s="8"/>
      <c r="E198" s="8"/>
      <c r="F198" s="8"/>
      <c r="G198" s="24">
        <v>0</v>
      </c>
      <c r="H198" s="8">
        <f>SUM(H199)</f>
        <v>140</v>
      </c>
      <c r="I198" s="8">
        <f>SUM(I199)</f>
        <v>140</v>
      </c>
    </row>
    <row r="199" spans="1:9" ht="12.75">
      <c r="A199" s="12"/>
      <c r="B199" s="12" t="s">
        <v>121</v>
      </c>
      <c r="C199" s="12"/>
      <c r="D199" s="12"/>
      <c r="E199" s="12"/>
      <c r="F199" s="19"/>
      <c r="G199" s="29">
        <v>0</v>
      </c>
      <c r="H199" s="11">
        <v>140</v>
      </c>
      <c r="I199" s="29">
        <v>140</v>
      </c>
    </row>
    <row r="200" spans="1:9" ht="12.75">
      <c r="A200" s="12"/>
      <c r="B200" s="12"/>
      <c r="C200" s="12"/>
      <c r="D200" s="12"/>
      <c r="E200" s="12"/>
      <c r="F200" s="19"/>
      <c r="G200" s="29"/>
      <c r="H200" s="11"/>
      <c r="I200" s="29"/>
    </row>
    <row r="201" spans="7:9" ht="12.75">
      <c r="G201" s="5"/>
      <c r="H201" s="5"/>
      <c r="I201" s="5"/>
    </row>
    <row r="202" spans="1:9" ht="13.5" thickBot="1">
      <c r="A202" s="32" t="s">
        <v>122</v>
      </c>
      <c r="B202" s="8" t="s">
        <v>123</v>
      </c>
      <c r="C202" s="8"/>
      <c r="D202" s="8"/>
      <c r="E202" s="8"/>
      <c r="F202" s="8"/>
      <c r="G202" s="24">
        <v>15333</v>
      </c>
      <c r="H202" s="33">
        <f>SUM(H203:H208)</f>
        <v>25</v>
      </c>
      <c r="I202" s="24">
        <f>G202+H202</f>
        <v>15358</v>
      </c>
    </row>
    <row r="203" spans="1:9" ht="12.75">
      <c r="A203">
        <v>637002</v>
      </c>
      <c r="B203" t="s">
        <v>124</v>
      </c>
      <c r="G203" s="5">
        <v>15</v>
      </c>
      <c r="H203" s="5">
        <v>25</v>
      </c>
      <c r="I203" s="34">
        <f>G203+H203</f>
        <v>40</v>
      </c>
    </row>
    <row r="204" spans="2:9" ht="12.75">
      <c r="B204" t="s">
        <v>125</v>
      </c>
      <c r="G204" s="5"/>
      <c r="H204" s="5"/>
      <c r="I204" s="5"/>
    </row>
    <row r="205" spans="2:9" ht="12.75">
      <c r="B205" t="s">
        <v>126</v>
      </c>
      <c r="G205" s="5"/>
      <c r="H205" s="5"/>
      <c r="I205" s="5"/>
    </row>
    <row r="206" spans="2:9" ht="12.75">
      <c r="B206" t="s">
        <v>127</v>
      </c>
      <c r="G206" s="5"/>
      <c r="H206" s="5"/>
      <c r="I206" s="5"/>
    </row>
    <row r="207" spans="7:9" ht="12.75">
      <c r="G207" s="5"/>
      <c r="H207" s="5"/>
      <c r="I207" s="5"/>
    </row>
    <row r="208" spans="2:9" ht="12.75">
      <c r="B208" t="s">
        <v>128</v>
      </c>
      <c r="G208" s="5"/>
      <c r="H208" s="5">
        <v>0</v>
      </c>
      <c r="I208" s="5"/>
    </row>
    <row r="209" spans="1:9" ht="12.75">
      <c r="A209" t="s">
        <v>12</v>
      </c>
      <c r="B209" t="s">
        <v>13</v>
      </c>
      <c r="G209" s="5" t="s">
        <v>14</v>
      </c>
      <c r="H209" s="5" t="s">
        <v>15</v>
      </c>
      <c r="I209" s="5" t="s">
        <v>14</v>
      </c>
    </row>
    <row r="210" spans="7:9" ht="12.75">
      <c r="G210" s="5" t="s">
        <v>16</v>
      </c>
      <c r="H210" s="5" t="s">
        <v>17</v>
      </c>
      <c r="I210" s="5" t="s">
        <v>18</v>
      </c>
    </row>
    <row r="211" spans="7:9" ht="12.75">
      <c r="G211" s="5"/>
      <c r="H211" s="5"/>
      <c r="I211" s="5"/>
    </row>
    <row r="212" spans="1:9" ht="13.5" thickBot="1">
      <c r="A212" s="8" t="s">
        <v>129</v>
      </c>
      <c r="B212" s="8" t="s">
        <v>130</v>
      </c>
      <c r="C212" s="8"/>
      <c r="D212" s="8"/>
      <c r="E212" s="8"/>
      <c r="F212" s="8"/>
      <c r="G212" s="33">
        <v>307</v>
      </c>
      <c r="H212" s="8">
        <f>SUM(H216:H226)</f>
        <v>393</v>
      </c>
      <c r="I212" s="33">
        <f>G212+H212</f>
        <v>700</v>
      </c>
    </row>
    <row r="213" spans="2:9" ht="12.75">
      <c r="B213" t="s">
        <v>131</v>
      </c>
      <c r="G213" s="5"/>
      <c r="H213" s="5"/>
      <c r="I213" s="5"/>
    </row>
    <row r="214" spans="2:9" ht="12.75">
      <c r="B214" t="s">
        <v>132</v>
      </c>
      <c r="G214" s="5"/>
      <c r="H214" s="5"/>
      <c r="I214" s="5"/>
    </row>
    <row r="215" spans="2:9" ht="12.75">
      <c r="B215" t="s">
        <v>133</v>
      </c>
      <c r="G215" s="5"/>
      <c r="H215" s="5"/>
      <c r="I215" s="5"/>
    </row>
    <row r="216" spans="1:9" ht="12.75">
      <c r="A216">
        <v>610</v>
      </c>
      <c r="B216" t="s">
        <v>134</v>
      </c>
      <c r="G216" s="5">
        <v>0</v>
      </c>
      <c r="H216" s="5">
        <v>350</v>
      </c>
      <c r="I216" s="5">
        <f>G216+H216</f>
        <v>350</v>
      </c>
    </row>
    <row r="217" spans="1:9" ht="12.75">
      <c r="A217">
        <v>620</v>
      </c>
      <c r="B217" t="s">
        <v>135</v>
      </c>
      <c r="G217" s="5">
        <v>0</v>
      </c>
      <c r="H217" s="5">
        <v>130</v>
      </c>
      <c r="I217" s="5">
        <f>G217+H217</f>
        <v>130</v>
      </c>
    </row>
    <row r="218" spans="1:9" ht="12.75">
      <c r="A218">
        <v>633006</v>
      </c>
      <c r="B218" t="s">
        <v>94</v>
      </c>
      <c r="G218" s="5"/>
      <c r="H218" s="5"/>
      <c r="I218" s="5"/>
    </row>
    <row r="219" spans="2:9" ht="12.75">
      <c r="B219" t="s">
        <v>136</v>
      </c>
      <c r="G219" s="5">
        <v>5</v>
      </c>
      <c r="H219" s="5">
        <v>0</v>
      </c>
      <c r="I219" s="5">
        <f aca="true" t="shared" si="0" ref="I219:I224">G219+H219</f>
        <v>5</v>
      </c>
    </row>
    <row r="220" spans="2:9" ht="12.75">
      <c r="B220" t="s">
        <v>137</v>
      </c>
      <c r="G220" s="5">
        <v>20</v>
      </c>
      <c r="H220" s="5">
        <v>-20</v>
      </c>
      <c r="I220" s="5">
        <f t="shared" si="0"/>
        <v>0</v>
      </c>
    </row>
    <row r="221" spans="1:9" ht="12.75">
      <c r="A221">
        <v>633010</v>
      </c>
      <c r="B221" t="s">
        <v>138</v>
      </c>
      <c r="G221" s="5">
        <v>10</v>
      </c>
      <c r="H221" s="5">
        <v>124</v>
      </c>
      <c r="I221" s="5">
        <f t="shared" si="0"/>
        <v>134</v>
      </c>
    </row>
    <row r="222" spans="1:9" ht="12.75">
      <c r="A222">
        <v>637001</v>
      </c>
      <c r="B222" t="s">
        <v>139</v>
      </c>
      <c r="G222" s="5">
        <v>2</v>
      </c>
      <c r="H222" s="5">
        <v>-2</v>
      </c>
      <c r="I222" s="5">
        <f t="shared" si="0"/>
        <v>0</v>
      </c>
    </row>
    <row r="223" spans="1:9" ht="12.75">
      <c r="A223">
        <v>637014</v>
      </c>
      <c r="B223" t="s">
        <v>96</v>
      </c>
      <c r="G223" s="5">
        <v>0</v>
      </c>
      <c r="H223" s="5">
        <v>40</v>
      </c>
      <c r="I223" s="5">
        <f t="shared" si="0"/>
        <v>40</v>
      </c>
    </row>
    <row r="224" spans="1:9" ht="12.75">
      <c r="A224">
        <v>637015</v>
      </c>
      <c r="B224" t="s">
        <v>140</v>
      </c>
      <c r="G224" s="5">
        <v>20</v>
      </c>
      <c r="H224" s="5">
        <v>21</v>
      </c>
      <c r="I224" s="5">
        <f t="shared" si="0"/>
        <v>41</v>
      </c>
    </row>
    <row r="225" spans="7:9" ht="12.75">
      <c r="G225" s="5"/>
      <c r="H225" s="5"/>
      <c r="I225" s="5"/>
    </row>
    <row r="226" spans="2:9" ht="12.75">
      <c r="B226" t="s">
        <v>141</v>
      </c>
      <c r="G226" s="5"/>
      <c r="H226" s="5">
        <v>-250</v>
      </c>
      <c r="I226" s="5"/>
    </row>
    <row r="227" spans="7:9" ht="12.75">
      <c r="G227" s="5"/>
      <c r="H227" s="5"/>
      <c r="I227" s="5"/>
    </row>
    <row r="229" spans="2:9" ht="12.75">
      <c r="B229" s="16"/>
      <c r="C229" s="16"/>
      <c r="D229" s="16"/>
      <c r="E229" s="16"/>
      <c r="G229" s="35"/>
      <c r="H229" s="35"/>
      <c r="I229" s="35"/>
    </row>
    <row r="230" spans="1:9" ht="13.5" thickBot="1">
      <c r="A230" s="32" t="s">
        <v>142</v>
      </c>
      <c r="B230" s="8" t="s">
        <v>143</v>
      </c>
      <c r="C230" s="9"/>
      <c r="D230" s="9"/>
      <c r="E230" s="9"/>
      <c r="F230" s="9"/>
      <c r="G230" s="24">
        <v>63623</v>
      </c>
      <c r="H230" s="24">
        <f>SUM(H231:H247)</f>
        <v>5951</v>
      </c>
      <c r="I230" s="24">
        <f>G230+H230</f>
        <v>69574</v>
      </c>
    </row>
    <row r="231" spans="1:9" ht="12.75">
      <c r="A231" s="36">
        <v>637004</v>
      </c>
      <c r="B231" t="s">
        <v>144</v>
      </c>
      <c r="G231" s="5"/>
      <c r="H231" s="5"/>
      <c r="I231" s="5"/>
    </row>
    <row r="232" spans="2:9" ht="12.75">
      <c r="B232" t="s">
        <v>145</v>
      </c>
      <c r="G232" s="5">
        <v>142</v>
      </c>
      <c r="H232">
        <f>30+35</f>
        <v>65</v>
      </c>
      <c r="I232" s="5">
        <f>G232+H232</f>
        <v>207</v>
      </c>
    </row>
    <row r="233" spans="2:9" ht="12.75">
      <c r="B233" t="s">
        <v>146</v>
      </c>
      <c r="G233" s="5"/>
      <c r="H233" s="5"/>
      <c r="I233" s="5"/>
    </row>
    <row r="234" spans="2:9" ht="12.75">
      <c r="B234" t="s">
        <v>147</v>
      </c>
      <c r="G234" s="5"/>
      <c r="H234" s="5"/>
      <c r="I234" s="5"/>
    </row>
    <row r="235" spans="1:9" ht="12.75">
      <c r="A235" s="37"/>
      <c r="B235" s="25"/>
      <c r="C235" s="16"/>
      <c r="D235" s="16"/>
      <c r="E235" s="16"/>
      <c r="F235" s="16"/>
      <c r="G235" s="26"/>
      <c r="H235" s="26"/>
      <c r="I235" s="26"/>
    </row>
    <row r="236" spans="1:9" ht="12.75">
      <c r="A236">
        <v>717001</v>
      </c>
      <c r="B236" t="s">
        <v>148</v>
      </c>
      <c r="G236" s="2">
        <v>48836</v>
      </c>
      <c r="H236" s="2">
        <v>5892</v>
      </c>
      <c r="I236" s="5">
        <f>G236+H236</f>
        <v>54728</v>
      </c>
    </row>
    <row r="237" ht="12.75">
      <c r="B237" t="s">
        <v>149</v>
      </c>
    </row>
    <row r="238" ht="12.75">
      <c r="B238" t="s">
        <v>150</v>
      </c>
    </row>
    <row r="239" spans="1:9" ht="12.75">
      <c r="A239" s="36"/>
      <c r="B239" t="s">
        <v>151</v>
      </c>
      <c r="G239" s="5"/>
      <c r="H239" s="5"/>
      <c r="I239" s="5"/>
    </row>
    <row r="240" spans="1:9" ht="12.75">
      <c r="A240" s="36"/>
      <c r="B240" t="s">
        <v>152</v>
      </c>
      <c r="G240" s="5"/>
      <c r="H240" s="5"/>
      <c r="I240" s="5"/>
    </row>
    <row r="241" spans="1:9" ht="12.75">
      <c r="A241" s="36"/>
      <c r="B241" t="s">
        <v>153</v>
      </c>
      <c r="G241" s="5"/>
      <c r="H241" s="5"/>
      <c r="I241" s="5"/>
    </row>
    <row r="242" spans="1:9" ht="12.75">
      <c r="A242" s="36"/>
      <c r="B242" t="s">
        <v>154</v>
      </c>
      <c r="G242" s="5"/>
      <c r="H242" s="5"/>
      <c r="I242" s="5"/>
    </row>
    <row r="243" spans="1:9" ht="12.75">
      <c r="A243" s="36"/>
      <c r="B243" t="s">
        <v>155</v>
      </c>
      <c r="G243" s="5"/>
      <c r="H243" s="5"/>
      <c r="I243" s="5"/>
    </row>
    <row r="244" spans="1:9" ht="12.75">
      <c r="A244" s="36"/>
      <c r="B244" t="s">
        <v>156</v>
      </c>
      <c r="G244" s="34"/>
      <c r="H244" s="34"/>
      <c r="I244" s="34"/>
    </row>
    <row r="245" spans="1:9" ht="12.75">
      <c r="A245" s="36"/>
      <c r="B245" t="s">
        <v>157</v>
      </c>
      <c r="G245" s="5"/>
      <c r="H245" s="5"/>
      <c r="I245" s="34"/>
    </row>
    <row r="246" spans="1:9" ht="12.75">
      <c r="A246" s="36"/>
      <c r="G246" s="5"/>
      <c r="H246" s="5"/>
      <c r="I246" s="34"/>
    </row>
    <row r="247" spans="2:9" ht="12.75">
      <c r="B247" t="s">
        <v>158</v>
      </c>
      <c r="G247" s="5"/>
      <c r="H247" s="5">
        <v>-6</v>
      </c>
      <c r="I247" s="5"/>
    </row>
    <row r="248" spans="2:9" ht="12.75">
      <c r="B248" t="s">
        <v>159</v>
      </c>
      <c r="G248" s="5"/>
      <c r="H248" s="5">
        <v>0</v>
      </c>
      <c r="I248" s="5"/>
    </row>
    <row r="249" spans="7:9" ht="12.75">
      <c r="G249" s="5"/>
      <c r="H249" s="5"/>
      <c r="I249" s="5"/>
    </row>
    <row r="250" spans="1:9" ht="13.5" thickBot="1">
      <c r="A250" s="32" t="s">
        <v>160</v>
      </c>
      <c r="B250" s="8" t="s">
        <v>161</v>
      </c>
      <c r="C250" s="9"/>
      <c r="D250" s="9"/>
      <c r="E250" s="9"/>
      <c r="F250" s="9"/>
      <c r="G250" s="24">
        <v>32121</v>
      </c>
      <c r="H250" s="24">
        <f>H251+H256+H258+H263+H269</f>
        <v>621</v>
      </c>
      <c r="I250" s="24">
        <f>G250+H250</f>
        <v>32742</v>
      </c>
    </row>
    <row r="251" spans="1:9" ht="12.75">
      <c r="A251" s="38">
        <v>635006</v>
      </c>
      <c r="B251" s="38" t="s">
        <v>162</v>
      </c>
      <c r="G251" s="34">
        <v>1190</v>
      </c>
      <c r="H251" s="5">
        <v>95</v>
      </c>
      <c r="I251" s="34">
        <f>G251+H251</f>
        <v>1285</v>
      </c>
    </row>
    <row r="252" spans="2:9" ht="12.75">
      <c r="B252" t="s">
        <v>163</v>
      </c>
      <c r="G252" s="5"/>
      <c r="H252" s="5"/>
      <c r="I252" s="34"/>
    </row>
    <row r="253" spans="1:9" ht="12.75">
      <c r="A253" s="36"/>
      <c r="B253" s="12"/>
      <c r="C253" s="12"/>
      <c r="D253" s="12"/>
      <c r="E253" s="12"/>
      <c r="F253" s="12"/>
      <c r="G253" s="29"/>
      <c r="H253" s="29"/>
      <c r="I253" s="29"/>
    </row>
    <row r="254" spans="1:9" ht="12.75">
      <c r="A254" s="38">
        <v>716</v>
      </c>
      <c r="B254" s="38" t="s">
        <v>164</v>
      </c>
      <c r="G254" s="5"/>
      <c r="H254" s="5"/>
      <c r="I254" s="5"/>
    </row>
    <row r="255" spans="2:9" ht="12.75">
      <c r="B255" s="38" t="s">
        <v>165</v>
      </c>
      <c r="G255" s="5"/>
      <c r="H255" s="5"/>
      <c r="I255" s="5"/>
    </row>
    <row r="256" spans="2:9" ht="12.75">
      <c r="B256" t="s">
        <v>166</v>
      </c>
      <c r="G256" s="5">
        <v>0</v>
      </c>
      <c r="H256" s="5">
        <v>250</v>
      </c>
      <c r="I256" s="34">
        <f>G256+H256</f>
        <v>250</v>
      </c>
    </row>
    <row r="257" spans="7:9" ht="12.75">
      <c r="G257" s="5"/>
      <c r="H257" s="5"/>
      <c r="I257" s="34"/>
    </row>
    <row r="258" spans="1:9" ht="12.75">
      <c r="A258" s="38">
        <v>717001</v>
      </c>
      <c r="B258" s="38" t="s">
        <v>167</v>
      </c>
      <c r="G258" s="34">
        <v>1300</v>
      </c>
      <c r="H258" s="5">
        <v>276</v>
      </c>
      <c r="I258" s="34">
        <f>G258+H258</f>
        <v>1576</v>
      </c>
    </row>
    <row r="259" spans="2:9" ht="12.75">
      <c r="B259" s="38" t="s">
        <v>168</v>
      </c>
      <c r="G259" s="5"/>
      <c r="H259" s="5"/>
      <c r="I259" s="5"/>
    </row>
    <row r="260" spans="2:9" ht="12.75">
      <c r="B260" t="s">
        <v>169</v>
      </c>
      <c r="G260" s="5"/>
      <c r="H260" s="5"/>
      <c r="I260" s="5"/>
    </row>
    <row r="261" spans="2:9" ht="12.75">
      <c r="B261" t="s">
        <v>170</v>
      </c>
      <c r="G261" s="5"/>
      <c r="H261" s="5"/>
      <c r="I261" s="5"/>
    </row>
    <row r="262" spans="1:9" ht="12.75">
      <c r="A262" s="36"/>
      <c r="B262" s="12"/>
      <c r="C262" s="12"/>
      <c r="D262" s="12"/>
      <c r="E262" s="12"/>
      <c r="F262" s="12"/>
      <c r="G262" s="29"/>
      <c r="H262" s="29"/>
      <c r="I262" s="29"/>
    </row>
    <row r="263" spans="2:9" ht="12.75">
      <c r="B263" s="38" t="s">
        <v>171</v>
      </c>
      <c r="G263" s="34">
        <v>1100</v>
      </c>
      <c r="H263" s="5">
        <v>-235</v>
      </c>
      <c r="I263" s="34">
        <f>G263+H263</f>
        <v>865</v>
      </c>
    </row>
    <row r="264" ht="12.75">
      <c r="B264" s="38" t="s">
        <v>172</v>
      </c>
    </row>
    <row r="265" spans="2:9" ht="12.75">
      <c r="B265" t="s">
        <v>173</v>
      </c>
      <c r="G265" s="5"/>
      <c r="H265" s="5"/>
      <c r="I265" s="5"/>
    </row>
    <row r="266" spans="2:9" ht="12.75">
      <c r="B266" t="s">
        <v>174</v>
      </c>
      <c r="G266" s="5"/>
      <c r="H266" s="5"/>
      <c r="I266" s="5"/>
    </row>
    <row r="267" spans="2:9" ht="12.75">
      <c r="B267" t="s">
        <v>175</v>
      </c>
      <c r="G267" s="5"/>
      <c r="H267" s="5"/>
      <c r="I267" s="5"/>
    </row>
    <row r="268" spans="7:9" ht="12.75">
      <c r="G268" s="5"/>
      <c r="H268" s="5"/>
      <c r="I268" s="5"/>
    </row>
    <row r="269" spans="2:9" ht="12.75">
      <c r="B269" s="38" t="s">
        <v>176</v>
      </c>
      <c r="G269" s="5">
        <v>600</v>
      </c>
      <c r="H269" s="5">
        <v>235</v>
      </c>
      <c r="I269" s="34">
        <f>G269+H269</f>
        <v>835</v>
      </c>
    </row>
    <row r="270" spans="2:9" ht="12.75">
      <c r="B270" s="38" t="s">
        <v>177</v>
      </c>
      <c r="G270" s="5"/>
      <c r="H270" s="5"/>
      <c r="I270" s="5"/>
    </row>
    <row r="271" spans="2:9" ht="12.75">
      <c r="B271" t="s">
        <v>178</v>
      </c>
      <c r="G271" s="5"/>
      <c r="H271" s="5"/>
      <c r="I271" s="5"/>
    </row>
    <row r="272" spans="2:9" ht="12.75">
      <c r="B272" t="s">
        <v>179</v>
      </c>
      <c r="G272" s="5"/>
      <c r="H272" s="5"/>
      <c r="I272" s="5"/>
    </row>
    <row r="273" spans="7:9" ht="12.75">
      <c r="G273" s="5"/>
      <c r="H273" s="5"/>
      <c r="I273" s="5"/>
    </row>
    <row r="275" spans="7:9" ht="12.75">
      <c r="G275" s="5"/>
      <c r="H275" s="5"/>
      <c r="I275" s="34"/>
    </row>
    <row r="276" spans="1:9" ht="12.75">
      <c r="A276" s="39" t="s">
        <v>180</v>
      </c>
      <c r="B276" s="39" t="s">
        <v>181</v>
      </c>
      <c r="C276" s="39"/>
      <c r="D276" s="39"/>
      <c r="E276" s="39"/>
      <c r="F276" s="39"/>
      <c r="G276" s="40">
        <v>38422</v>
      </c>
      <c r="H276" s="39">
        <f>SUM(H277:H278)</f>
        <v>250</v>
      </c>
      <c r="I276" s="40">
        <f>G276+H276</f>
        <v>38672</v>
      </c>
    </row>
    <row r="277" spans="2:9" ht="12.75">
      <c r="B277" t="s">
        <v>121</v>
      </c>
      <c r="G277" s="5"/>
      <c r="H277" s="5">
        <v>250</v>
      </c>
      <c r="I277" s="34"/>
    </row>
    <row r="278" spans="7:9" ht="12.75">
      <c r="G278" s="5"/>
      <c r="H278" s="5"/>
      <c r="I278" s="34"/>
    </row>
    <row r="279" spans="1:9" ht="12.75">
      <c r="A279" t="s">
        <v>12</v>
      </c>
      <c r="B279" t="s">
        <v>13</v>
      </c>
      <c r="G279" s="5" t="s">
        <v>14</v>
      </c>
      <c r="H279" s="5" t="s">
        <v>15</v>
      </c>
      <c r="I279" s="5" t="s">
        <v>14</v>
      </c>
    </row>
    <row r="280" spans="7:9" ht="12.75">
      <c r="G280" s="5" t="s">
        <v>16</v>
      </c>
      <c r="H280" s="5" t="s">
        <v>17</v>
      </c>
      <c r="I280" s="5" t="s">
        <v>18</v>
      </c>
    </row>
    <row r="281" spans="7:9" ht="12.75">
      <c r="G281" s="5"/>
      <c r="H281" s="5"/>
      <c r="I281" s="5"/>
    </row>
    <row r="282" spans="1:9" ht="13.5" thickBot="1">
      <c r="A282" s="8" t="s">
        <v>182</v>
      </c>
      <c r="B282" s="8" t="s">
        <v>183</v>
      </c>
      <c r="C282" s="8"/>
      <c r="D282" s="8"/>
      <c r="E282" s="8"/>
      <c r="F282" s="8"/>
      <c r="G282" s="24">
        <v>1096</v>
      </c>
      <c r="H282" s="33">
        <f>SUM(H283:H285)</f>
        <v>9</v>
      </c>
      <c r="I282" s="24">
        <f>G282+H282</f>
        <v>1105</v>
      </c>
    </row>
    <row r="283" spans="1:9" ht="12.75">
      <c r="A283" s="41">
        <v>637004</v>
      </c>
      <c r="B283" t="s">
        <v>144</v>
      </c>
      <c r="G283" s="5">
        <v>320</v>
      </c>
      <c r="H283" s="5">
        <v>9</v>
      </c>
      <c r="I283" s="34">
        <f>G283+H283</f>
        <v>329</v>
      </c>
    </row>
    <row r="284" spans="1:2" ht="12.75">
      <c r="A284" s="42"/>
      <c r="B284" s="41" t="s">
        <v>184</v>
      </c>
    </row>
    <row r="285" spans="1:9" ht="12.75">
      <c r="A285" s="41"/>
      <c r="G285" s="5"/>
      <c r="H285" s="5"/>
      <c r="I285" s="5"/>
    </row>
    <row r="286" spans="7:9" ht="12.75">
      <c r="G286" s="5"/>
      <c r="H286" s="5"/>
      <c r="I286" s="5"/>
    </row>
    <row r="287" spans="1:9" ht="13.5" thickBot="1">
      <c r="A287" s="32" t="s">
        <v>185</v>
      </c>
      <c r="B287" s="8" t="s">
        <v>186</v>
      </c>
      <c r="C287" s="8"/>
      <c r="D287" s="8"/>
      <c r="E287" s="8"/>
      <c r="F287" s="8"/>
      <c r="G287" s="24">
        <v>118500</v>
      </c>
      <c r="H287" s="24">
        <f>H288+H292+H295+H299+H303</f>
        <v>20908</v>
      </c>
      <c r="I287" s="24">
        <f>G287+H287</f>
        <v>139408</v>
      </c>
    </row>
    <row r="288" spans="1:9" ht="12.75">
      <c r="A288">
        <v>711</v>
      </c>
      <c r="B288" t="s">
        <v>187</v>
      </c>
      <c r="G288" s="5">
        <v>0</v>
      </c>
      <c r="H288" s="5">
        <v>400</v>
      </c>
      <c r="I288" s="34">
        <f>G288+H288</f>
        <v>400</v>
      </c>
    </row>
    <row r="289" spans="2:9" ht="12.75">
      <c r="B289" t="s">
        <v>188</v>
      </c>
      <c r="G289" s="5"/>
      <c r="H289" s="5"/>
      <c r="I289" s="5"/>
    </row>
    <row r="290" spans="2:9" ht="12.75">
      <c r="B290" t="s">
        <v>189</v>
      </c>
      <c r="G290" s="5"/>
      <c r="H290" s="5"/>
      <c r="I290" s="5"/>
    </row>
    <row r="291" spans="7:9" ht="12.75">
      <c r="G291" s="5"/>
      <c r="H291" s="5"/>
      <c r="I291" s="5"/>
    </row>
    <row r="292" spans="1:9" ht="12.75">
      <c r="A292">
        <v>712001</v>
      </c>
      <c r="B292" t="s">
        <v>190</v>
      </c>
      <c r="G292" s="34">
        <v>13500</v>
      </c>
      <c r="H292" s="34">
        <v>6288</v>
      </c>
      <c r="I292" s="34">
        <f>G292+H292</f>
        <v>19788</v>
      </c>
    </row>
    <row r="293" spans="2:9" ht="12.75">
      <c r="B293" t="s">
        <v>191</v>
      </c>
      <c r="G293" s="5"/>
      <c r="H293" s="5"/>
      <c r="I293" s="5"/>
    </row>
    <row r="294" spans="7:9" ht="12.75">
      <c r="G294" s="5"/>
      <c r="H294" s="5"/>
      <c r="I294" s="5"/>
    </row>
    <row r="295" spans="1:9" ht="12.75">
      <c r="A295">
        <v>716</v>
      </c>
      <c r="B295" t="s">
        <v>192</v>
      </c>
      <c r="G295" s="5">
        <v>0</v>
      </c>
      <c r="H295">
        <v>150</v>
      </c>
      <c r="I295" s="34">
        <f>G297+H295</f>
        <v>150</v>
      </c>
    </row>
    <row r="296" spans="2:9" ht="12.75">
      <c r="B296" s="12" t="s">
        <v>193</v>
      </c>
      <c r="G296" s="5"/>
      <c r="H296" s="5"/>
      <c r="I296" s="5"/>
    </row>
    <row r="297" spans="2:9" ht="12.75">
      <c r="B297" t="s">
        <v>194</v>
      </c>
      <c r="G297" s="5"/>
      <c r="H297" s="13"/>
      <c r="I297" s="13"/>
    </row>
    <row r="298" spans="1:9" ht="12.75">
      <c r="A298" s="37"/>
      <c r="B298" s="25"/>
      <c r="C298" s="25"/>
      <c r="D298" s="25"/>
      <c r="E298" s="25"/>
      <c r="F298" s="25"/>
      <c r="G298" s="26"/>
      <c r="H298" s="27"/>
      <c r="I298" s="26"/>
    </row>
    <row r="299" spans="1:9" ht="12.75">
      <c r="A299" s="36">
        <v>717001</v>
      </c>
      <c r="B299" s="12" t="s">
        <v>195</v>
      </c>
      <c r="C299" s="25"/>
      <c r="D299" s="25"/>
      <c r="E299" s="25"/>
      <c r="F299" s="13"/>
      <c r="G299" s="29">
        <v>19000</v>
      </c>
      <c r="H299" s="13">
        <f>SUM(H300:H301)</f>
        <v>14064</v>
      </c>
      <c r="I299" s="34">
        <f>G299+H299</f>
        <v>33064</v>
      </c>
    </row>
    <row r="300" spans="1:9" ht="12.75">
      <c r="A300" s="37"/>
      <c r="B300" s="12" t="s">
        <v>196</v>
      </c>
      <c r="C300" s="25"/>
      <c r="D300" s="25"/>
      <c r="E300" s="25"/>
      <c r="F300" s="13"/>
      <c r="G300" s="26"/>
      <c r="H300" s="43">
        <v>64</v>
      </c>
      <c r="I300" s="26"/>
    </row>
    <row r="301" spans="2:9" ht="12.75">
      <c r="B301" t="s">
        <v>197</v>
      </c>
      <c r="G301" s="5"/>
      <c r="H301" s="21">
        <v>14000</v>
      </c>
      <c r="I301" s="5"/>
    </row>
    <row r="302" spans="2:9" ht="12.75">
      <c r="B302" t="s">
        <v>198</v>
      </c>
      <c r="G302" s="5"/>
      <c r="H302" s="21"/>
      <c r="I302" s="5"/>
    </row>
    <row r="303" spans="2:9" ht="12.75">
      <c r="B303" t="s">
        <v>121</v>
      </c>
      <c r="G303" s="5"/>
      <c r="H303" s="20">
        <v>6</v>
      </c>
      <c r="I303" s="5"/>
    </row>
    <row r="304" spans="7:9" ht="12.75">
      <c r="G304" s="5"/>
      <c r="H304" s="21"/>
      <c r="I304" s="5"/>
    </row>
    <row r="305" spans="7:9" ht="12.75">
      <c r="G305" s="5"/>
      <c r="H305" s="5"/>
      <c r="I305" s="5"/>
    </row>
    <row r="306" spans="1:9" ht="13.5" thickBot="1">
      <c r="A306" s="32" t="s">
        <v>199</v>
      </c>
      <c r="B306" s="8" t="s">
        <v>200</v>
      </c>
      <c r="C306" s="8"/>
      <c r="D306" s="8"/>
      <c r="E306" s="8"/>
      <c r="F306" s="8"/>
      <c r="G306" s="24">
        <v>20054</v>
      </c>
      <c r="H306" s="33">
        <f>SUM(H308:H311)</f>
        <v>650</v>
      </c>
      <c r="I306" s="24">
        <f>G306+H306</f>
        <v>20704</v>
      </c>
    </row>
    <row r="307" spans="1:9" ht="12.75">
      <c r="A307">
        <v>644002</v>
      </c>
      <c r="B307" t="s">
        <v>201</v>
      </c>
      <c r="G307" s="34"/>
      <c r="H307" s="5"/>
      <c r="I307" s="2"/>
    </row>
    <row r="308" spans="2:9" ht="12.75">
      <c r="B308" t="s">
        <v>202</v>
      </c>
      <c r="G308" s="34">
        <v>0</v>
      </c>
      <c r="H308" s="5">
        <v>300</v>
      </c>
      <c r="I308" s="34">
        <f>G308+H308</f>
        <v>300</v>
      </c>
    </row>
    <row r="309" spans="2:9" ht="12.75">
      <c r="B309" t="s">
        <v>203</v>
      </c>
      <c r="G309" s="34"/>
      <c r="H309" s="5"/>
      <c r="I309" s="5"/>
    </row>
    <row r="310" spans="7:9" ht="12.75">
      <c r="G310" s="34"/>
      <c r="H310" s="5"/>
      <c r="I310" s="5"/>
    </row>
    <row r="311" spans="1:9" ht="12.75">
      <c r="A311">
        <v>723002</v>
      </c>
      <c r="B311" t="s">
        <v>204</v>
      </c>
      <c r="G311" s="34">
        <v>0</v>
      </c>
      <c r="H311" s="5">
        <v>350</v>
      </c>
      <c r="I311" s="34">
        <f>G311+H311</f>
        <v>350</v>
      </c>
    </row>
    <row r="312" spans="2:9" ht="12.75">
      <c r="B312" t="s">
        <v>205</v>
      </c>
      <c r="G312" s="5"/>
      <c r="H312" s="5"/>
      <c r="I312" s="5"/>
    </row>
    <row r="313" spans="2:9" ht="12.75">
      <c r="B313" t="s">
        <v>206</v>
      </c>
      <c r="G313" s="5"/>
      <c r="H313" s="5"/>
      <c r="I313" s="5"/>
    </row>
    <row r="316" spans="1:9" ht="13.5" thickBot="1">
      <c r="A316" s="8" t="s">
        <v>207</v>
      </c>
      <c r="B316" s="8" t="s">
        <v>208</v>
      </c>
      <c r="C316" s="8"/>
      <c r="D316" s="8"/>
      <c r="E316" s="8"/>
      <c r="F316" s="8"/>
      <c r="G316" s="10">
        <v>909</v>
      </c>
      <c r="H316" s="8">
        <f>SUM(H317:H317)</f>
        <v>35</v>
      </c>
      <c r="I316" s="10">
        <f>G316+H316</f>
        <v>944</v>
      </c>
    </row>
    <row r="317" spans="1:9" ht="12.75">
      <c r="A317">
        <v>644002</v>
      </c>
      <c r="B317" t="s">
        <v>209</v>
      </c>
      <c r="G317">
        <v>150</v>
      </c>
      <c r="H317">
        <v>35</v>
      </c>
      <c r="I317">
        <f>G317+H317</f>
        <v>185</v>
      </c>
    </row>
    <row r="318" ht="12.75">
      <c r="B318" t="s">
        <v>210</v>
      </c>
    </row>
    <row r="319" ht="12.75">
      <c r="B319" t="s">
        <v>211</v>
      </c>
    </row>
    <row r="320" ht="12.75">
      <c r="B320" t="s">
        <v>212</v>
      </c>
    </row>
    <row r="324" spans="1:9" ht="13.5" thickBot="1">
      <c r="A324" s="8" t="s">
        <v>213</v>
      </c>
      <c r="B324" s="8" t="s">
        <v>214</v>
      </c>
      <c r="C324" s="8"/>
      <c r="D324" s="8"/>
      <c r="E324" s="8"/>
      <c r="F324" s="8"/>
      <c r="G324" s="10">
        <v>214555</v>
      </c>
      <c r="H324" s="10">
        <f>SUM(H327:H337)</f>
        <v>6633</v>
      </c>
      <c r="I324" s="10">
        <f>G324+H324</f>
        <v>221188</v>
      </c>
    </row>
    <row r="325" ht="12.75">
      <c r="B325" t="s">
        <v>215</v>
      </c>
    </row>
    <row r="327" spans="2:8" ht="12.75">
      <c r="B327" t="s">
        <v>216</v>
      </c>
      <c r="H327" s="2">
        <f>3742+46</f>
        <v>3788</v>
      </c>
    </row>
    <row r="328" spans="2:8" ht="12.75">
      <c r="B328" t="s">
        <v>217</v>
      </c>
      <c r="H328" s="2"/>
    </row>
    <row r="329" spans="2:8" ht="12.75">
      <c r="B329" t="s">
        <v>218</v>
      </c>
      <c r="H329">
        <v>510</v>
      </c>
    </row>
    <row r="330" ht="12.75">
      <c r="B330" t="s">
        <v>219</v>
      </c>
    </row>
    <row r="331" ht="12.75">
      <c r="B331" t="s">
        <v>220</v>
      </c>
    </row>
    <row r="332" spans="2:8" ht="12.75">
      <c r="B332" t="s">
        <v>221</v>
      </c>
      <c r="H332" s="2">
        <v>1500</v>
      </c>
    </row>
    <row r="333" ht="12.75">
      <c r="B333" t="s">
        <v>222</v>
      </c>
    </row>
    <row r="334" spans="2:9" ht="12.75">
      <c r="B334" t="s">
        <v>223</v>
      </c>
      <c r="G334" s="2"/>
      <c r="H334">
        <v>700</v>
      </c>
      <c r="I334" s="2"/>
    </row>
    <row r="335" spans="2:8" ht="12.75">
      <c r="B335" t="s">
        <v>224</v>
      </c>
      <c r="H335">
        <v>114</v>
      </c>
    </row>
    <row r="336" spans="2:9" ht="12.75">
      <c r="B336" t="s">
        <v>225</v>
      </c>
      <c r="G336" s="2"/>
      <c r="H336" s="2">
        <v>12</v>
      </c>
      <c r="I336" s="2"/>
    </row>
    <row r="337" spans="2:9" ht="12.75">
      <c r="B337" t="s">
        <v>226</v>
      </c>
      <c r="G337" s="2"/>
      <c r="H337" s="2">
        <v>9</v>
      </c>
      <c r="I337" s="2"/>
    </row>
    <row r="338" spans="7:9" ht="12.75">
      <c r="G338" s="2"/>
      <c r="H338" s="2"/>
      <c r="I338" s="2"/>
    </row>
    <row r="339" ht="12.75">
      <c r="B339" t="s">
        <v>227</v>
      </c>
    </row>
    <row r="342" spans="1:9" ht="13.5" thickBot="1">
      <c r="A342" s="8" t="s">
        <v>228</v>
      </c>
      <c r="B342" s="8" t="s">
        <v>229</v>
      </c>
      <c r="C342" s="8"/>
      <c r="D342" s="8"/>
      <c r="E342" s="8"/>
      <c r="F342" s="8"/>
      <c r="G342" s="10">
        <v>7749</v>
      </c>
      <c r="H342" s="8">
        <f>SUM(H343)</f>
        <v>139</v>
      </c>
      <c r="I342" s="8">
        <f>G342+H342</f>
        <v>7888</v>
      </c>
    </row>
    <row r="343" spans="1:9" ht="12.75">
      <c r="A343">
        <v>642002</v>
      </c>
      <c r="B343" t="s">
        <v>230</v>
      </c>
      <c r="G343" s="2">
        <v>6572</v>
      </c>
      <c r="H343">
        <v>139</v>
      </c>
      <c r="I343" s="2">
        <f>G343+H343</f>
        <v>6711</v>
      </c>
    </row>
    <row r="344" spans="2:7" ht="12.75">
      <c r="B344" t="s">
        <v>231</v>
      </c>
      <c r="G344" s="2"/>
    </row>
    <row r="345" ht="12.75">
      <c r="B345" t="s">
        <v>232</v>
      </c>
    </row>
    <row r="349" spans="1:9" ht="12.75">
      <c r="A349" t="s">
        <v>12</v>
      </c>
      <c r="B349" t="s">
        <v>13</v>
      </c>
      <c r="G349" s="5" t="s">
        <v>14</v>
      </c>
      <c r="H349" s="5" t="s">
        <v>15</v>
      </c>
      <c r="I349" s="5" t="s">
        <v>14</v>
      </c>
    </row>
    <row r="350" spans="7:9" ht="12.75">
      <c r="G350" s="5" t="s">
        <v>16</v>
      </c>
      <c r="H350" s="5" t="s">
        <v>17</v>
      </c>
      <c r="I350" s="5" t="s">
        <v>18</v>
      </c>
    </row>
    <row r="352" spans="1:9" ht="13.5" thickBot="1">
      <c r="A352" s="8" t="s">
        <v>233</v>
      </c>
      <c r="B352" s="8" t="s">
        <v>234</v>
      </c>
      <c r="C352" s="9"/>
      <c r="D352" s="9"/>
      <c r="E352" s="9"/>
      <c r="F352" s="9"/>
      <c r="G352" s="8">
        <v>51</v>
      </c>
      <c r="H352" s="8">
        <f>SUM(H353)</f>
        <v>300</v>
      </c>
      <c r="I352" s="8">
        <f>G352+H352</f>
        <v>351</v>
      </c>
    </row>
    <row r="353" spans="1:9" ht="12.75">
      <c r="A353">
        <v>642026</v>
      </c>
      <c r="B353" t="s">
        <v>235</v>
      </c>
      <c r="G353">
        <v>0</v>
      </c>
      <c r="H353">
        <v>300</v>
      </c>
      <c r="I353" s="2">
        <f>G353+H353</f>
        <v>300</v>
      </c>
    </row>
    <row r="354" ht="12.75">
      <c r="B354" t="s">
        <v>236</v>
      </c>
    </row>
    <row r="355" ht="12.75">
      <c r="B355" t="s">
        <v>237</v>
      </c>
    </row>
    <row r="356" ht="12.75">
      <c r="B356" t="s">
        <v>238</v>
      </c>
    </row>
    <row r="360" spans="1:10" ht="12.75">
      <c r="A360" s="38" t="s">
        <v>239</v>
      </c>
      <c r="J360" t="s">
        <v>240</v>
      </c>
    </row>
    <row r="361" ht="12.75">
      <c r="A361" s="38"/>
    </row>
    <row r="362" spans="1:10" ht="13.5" thickBot="1">
      <c r="A362" s="44" t="s">
        <v>241</v>
      </c>
      <c r="B362" s="44" t="s">
        <v>242</v>
      </c>
      <c r="C362" s="44" t="s">
        <v>243</v>
      </c>
      <c r="D362" s="45" t="s">
        <v>244</v>
      </c>
      <c r="E362" s="45" t="s">
        <v>245</v>
      </c>
      <c r="F362" s="45" t="s">
        <v>246</v>
      </c>
      <c r="G362" s="45" t="s">
        <v>244</v>
      </c>
      <c r="H362" s="45" t="s">
        <v>244</v>
      </c>
      <c r="I362" s="44"/>
      <c r="J362" s="44"/>
    </row>
    <row r="363" spans="4:7" ht="13.5" thickTop="1">
      <c r="D363" s="46"/>
      <c r="E363" s="46"/>
      <c r="F363" s="46"/>
      <c r="G363" s="46"/>
    </row>
    <row r="364" spans="1:10" ht="12.75">
      <c r="A364" t="s">
        <v>247</v>
      </c>
      <c r="B364" t="s">
        <v>248</v>
      </c>
      <c r="C364">
        <v>637027</v>
      </c>
      <c r="D364" t="s">
        <v>249</v>
      </c>
      <c r="J364">
        <v>-30</v>
      </c>
    </row>
    <row r="365" spans="1:10" ht="12.75">
      <c r="A365" s="47" t="s">
        <v>250</v>
      </c>
      <c r="B365" s="47" t="s">
        <v>248</v>
      </c>
      <c r="C365" s="47">
        <v>637015</v>
      </c>
      <c r="D365" s="47" t="s">
        <v>251</v>
      </c>
      <c r="E365" s="47"/>
      <c r="F365" s="47"/>
      <c r="G365" s="47"/>
      <c r="H365" s="47"/>
      <c r="J365" s="47">
        <v>30</v>
      </c>
    </row>
    <row r="366" spans="1:10" ht="12.75">
      <c r="A366" t="s">
        <v>252</v>
      </c>
      <c r="B366" s="48" t="s">
        <v>248</v>
      </c>
      <c r="C366">
        <v>637001</v>
      </c>
      <c r="D366" t="s">
        <v>253</v>
      </c>
      <c r="I366" s="49"/>
      <c r="J366">
        <v>-30</v>
      </c>
    </row>
    <row r="367" spans="1:10" ht="12.75">
      <c r="A367" s="47" t="s">
        <v>254</v>
      </c>
      <c r="B367" s="47" t="s">
        <v>248</v>
      </c>
      <c r="C367" s="47">
        <v>632001</v>
      </c>
      <c r="D367" s="47" t="s">
        <v>255</v>
      </c>
      <c r="E367" s="47"/>
      <c r="F367" s="47"/>
      <c r="G367" s="47"/>
      <c r="H367" s="47"/>
      <c r="I367" s="47"/>
      <c r="J367" s="47">
        <v>30</v>
      </c>
    </row>
    <row r="368" spans="1:10" ht="12.75">
      <c r="A368" t="s">
        <v>256</v>
      </c>
      <c r="B368" t="s">
        <v>248</v>
      </c>
      <c r="C368">
        <v>634002</v>
      </c>
      <c r="D368" t="s">
        <v>257</v>
      </c>
      <c r="I368" s="49"/>
      <c r="J368">
        <v>-80</v>
      </c>
    </row>
    <row r="369" spans="1:10" ht="12.75">
      <c r="A369" s="42" t="s">
        <v>258</v>
      </c>
      <c r="B369" s="42" t="s">
        <v>248</v>
      </c>
      <c r="C369" s="42">
        <v>634003</v>
      </c>
      <c r="D369" s="42" t="s">
        <v>259</v>
      </c>
      <c r="I369" s="42"/>
      <c r="J369" s="42">
        <v>30</v>
      </c>
    </row>
    <row r="370" spans="1:10" ht="12.75">
      <c r="A370" s="47" t="s">
        <v>260</v>
      </c>
      <c r="B370" s="47" t="s">
        <v>248</v>
      </c>
      <c r="C370" s="47">
        <v>632003</v>
      </c>
      <c r="D370" s="47" t="s">
        <v>261</v>
      </c>
      <c r="E370" s="47"/>
      <c r="F370" s="47"/>
      <c r="G370" s="47"/>
      <c r="H370" s="47"/>
      <c r="I370" s="47"/>
      <c r="J370" s="47">
        <v>50</v>
      </c>
    </row>
    <row r="371" spans="1:10" ht="12.75">
      <c r="A371" t="s">
        <v>262</v>
      </c>
      <c r="B371" s="48" t="s">
        <v>248</v>
      </c>
      <c r="C371">
        <v>635003</v>
      </c>
      <c r="D371" t="s">
        <v>263</v>
      </c>
      <c r="J371">
        <v>-2</v>
      </c>
    </row>
    <row r="372" spans="1:10" ht="12.75">
      <c r="A372" s="47" t="s">
        <v>264</v>
      </c>
      <c r="B372" s="47" t="s">
        <v>248</v>
      </c>
      <c r="C372" s="47">
        <v>635001</v>
      </c>
      <c r="D372" s="47" t="s">
        <v>265</v>
      </c>
      <c r="E372" s="47"/>
      <c r="F372" s="47"/>
      <c r="G372" s="47"/>
      <c r="H372" s="47"/>
      <c r="J372" s="47">
        <v>2</v>
      </c>
    </row>
    <row r="373" spans="1:10" ht="12.75">
      <c r="A373" t="s">
        <v>266</v>
      </c>
      <c r="B373" t="s">
        <v>248</v>
      </c>
      <c r="C373">
        <v>635005</v>
      </c>
      <c r="D373" t="s">
        <v>267</v>
      </c>
      <c r="I373" s="49"/>
      <c r="J373">
        <v>-30</v>
      </c>
    </row>
    <row r="374" spans="1:10" ht="12.75">
      <c r="A374" s="42" t="s">
        <v>268</v>
      </c>
      <c r="B374" s="42" t="s">
        <v>248</v>
      </c>
      <c r="C374" s="42">
        <v>632002</v>
      </c>
      <c r="D374" s="42" t="s">
        <v>269</v>
      </c>
      <c r="E374" s="42"/>
      <c r="F374" s="42"/>
      <c r="G374" s="42"/>
      <c r="H374" s="42"/>
      <c r="I374" s="42"/>
      <c r="J374" s="42">
        <v>15</v>
      </c>
    </row>
    <row r="375" spans="1:10" ht="12.75">
      <c r="A375" s="42" t="s">
        <v>270</v>
      </c>
      <c r="B375" s="42" t="s">
        <v>248</v>
      </c>
      <c r="C375" s="42">
        <v>633002</v>
      </c>
      <c r="D375" s="42" t="s">
        <v>271</v>
      </c>
      <c r="E375" s="42"/>
      <c r="F375" s="42"/>
      <c r="G375" s="42"/>
      <c r="H375" s="42"/>
      <c r="I375" s="42"/>
      <c r="J375" s="42">
        <v>5</v>
      </c>
    </row>
    <row r="376" spans="1:10" ht="12.75">
      <c r="A376" t="s">
        <v>272</v>
      </c>
      <c r="B376" s="48" t="s">
        <v>248</v>
      </c>
      <c r="C376">
        <v>633004</v>
      </c>
      <c r="D376" t="s">
        <v>273</v>
      </c>
      <c r="I376" s="42"/>
      <c r="J376">
        <v>8</v>
      </c>
    </row>
    <row r="377" spans="1:10" ht="12.75">
      <c r="A377" s="47" t="s">
        <v>274</v>
      </c>
      <c r="B377" s="47" t="s">
        <v>248</v>
      </c>
      <c r="C377" s="47">
        <v>633009</v>
      </c>
      <c r="D377" s="47" t="s">
        <v>275</v>
      </c>
      <c r="E377" s="47"/>
      <c r="F377" s="47"/>
      <c r="G377" s="47"/>
      <c r="H377" s="47"/>
      <c r="I377" s="47"/>
      <c r="J377" s="47">
        <v>2</v>
      </c>
    </row>
    <row r="378" spans="1:10" ht="12.75">
      <c r="A378" t="s">
        <v>276</v>
      </c>
      <c r="B378" s="48" t="s">
        <v>129</v>
      </c>
      <c r="C378">
        <v>637004</v>
      </c>
      <c r="D378" t="s">
        <v>277</v>
      </c>
      <c r="H378" s="50"/>
      <c r="I378" s="49"/>
      <c r="J378">
        <v>-250</v>
      </c>
    </row>
    <row r="379" spans="1:10" ht="12.75">
      <c r="A379" s="47" t="s">
        <v>278</v>
      </c>
      <c r="B379" s="51" t="s">
        <v>180</v>
      </c>
      <c r="C379" s="47">
        <v>637004</v>
      </c>
      <c r="D379" s="47" t="s">
        <v>279</v>
      </c>
      <c r="E379" s="47"/>
      <c r="F379" s="47"/>
      <c r="G379" s="47"/>
      <c r="H379" s="52"/>
      <c r="I379" s="47"/>
      <c r="J379" s="47">
        <v>250</v>
      </c>
    </row>
    <row r="380" spans="1:10" ht="12.75">
      <c r="A380" t="s">
        <v>280</v>
      </c>
      <c r="B380" s="42" t="s">
        <v>88</v>
      </c>
      <c r="C380" s="42">
        <v>637005</v>
      </c>
      <c r="D380" s="42" t="s">
        <v>281</v>
      </c>
      <c r="E380" s="42"/>
      <c r="F380" s="42"/>
      <c r="G380" s="42"/>
      <c r="H380" s="42"/>
      <c r="J380" s="42">
        <v>-194</v>
      </c>
    </row>
    <row r="381" spans="1:10" ht="12.75">
      <c r="A381" s="47" t="s">
        <v>282</v>
      </c>
      <c r="B381" s="47" t="s">
        <v>88</v>
      </c>
      <c r="C381" s="47">
        <v>611</v>
      </c>
      <c r="D381" s="47" t="s">
        <v>283</v>
      </c>
      <c r="E381" s="47"/>
      <c r="F381" s="47"/>
      <c r="G381" s="47"/>
      <c r="H381" s="47"/>
      <c r="J381" s="47">
        <v>194</v>
      </c>
    </row>
    <row r="382" spans="1:10" ht="12.75">
      <c r="A382" s="42" t="s">
        <v>284</v>
      </c>
      <c r="B382" s="42" t="s">
        <v>285</v>
      </c>
      <c r="C382" s="42">
        <v>631001</v>
      </c>
      <c r="D382" s="42" t="s">
        <v>286</v>
      </c>
      <c r="E382" s="42"/>
      <c r="F382" s="42"/>
      <c r="G382" s="42"/>
      <c r="H382" s="42"/>
      <c r="I382" s="49"/>
      <c r="J382" s="42">
        <v>-15</v>
      </c>
    </row>
    <row r="383" spans="1:10" ht="12.75">
      <c r="A383" s="42" t="s">
        <v>287</v>
      </c>
      <c r="B383" s="42" t="s">
        <v>285</v>
      </c>
      <c r="C383" s="42">
        <v>633009</v>
      </c>
      <c r="D383" s="42" t="s">
        <v>288</v>
      </c>
      <c r="E383" s="42"/>
      <c r="F383" s="42"/>
      <c r="G383" s="42"/>
      <c r="H383" s="42"/>
      <c r="I383" s="42"/>
      <c r="J383" s="42">
        <v>-15</v>
      </c>
    </row>
    <row r="384" spans="1:10" ht="12.75">
      <c r="A384" s="47" t="s">
        <v>289</v>
      </c>
      <c r="B384" s="42" t="s">
        <v>285</v>
      </c>
      <c r="C384" s="47">
        <v>632003</v>
      </c>
      <c r="D384" s="47" t="s">
        <v>290</v>
      </c>
      <c r="E384" s="47"/>
      <c r="F384" s="47"/>
      <c r="G384" s="47"/>
      <c r="H384" s="47"/>
      <c r="I384" s="47"/>
      <c r="J384" s="47">
        <v>30</v>
      </c>
    </row>
    <row r="385" spans="1:10" ht="12.75">
      <c r="A385" s="42" t="s">
        <v>291</v>
      </c>
      <c r="B385" s="49" t="s">
        <v>285</v>
      </c>
      <c r="C385" s="49">
        <v>632001</v>
      </c>
      <c r="D385" s="49" t="s">
        <v>292</v>
      </c>
      <c r="E385" s="49"/>
      <c r="F385" s="49"/>
      <c r="G385" s="49"/>
      <c r="H385" s="49"/>
      <c r="J385" s="53">
        <v>-50</v>
      </c>
    </row>
    <row r="386" spans="1:10" ht="12.75">
      <c r="A386" s="47" t="s">
        <v>293</v>
      </c>
      <c r="B386" s="47" t="s">
        <v>285</v>
      </c>
      <c r="C386" s="47">
        <v>713001</v>
      </c>
      <c r="D386" s="47" t="s">
        <v>294</v>
      </c>
      <c r="E386" s="47"/>
      <c r="F386" s="47"/>
      <c r="G386" s="47"/>
      <c r="H386" s="47"/>
      <c r="J386" s="54">
        <v>50</v>
      </c>
    </row>
    <row r="387" spans="1:10" ht="12.75">
      <c r="A387" s="42" t="s">
        <v>295</v>
      </c>
      <c r="B387" s="42" t="s">
        <v>285</v>
      </c>
      <c r="C387" s="42">
        <v>637001</v>
      </c>
      <c r="D387" s="42" t="s">
        <v>296</v>
      </c>
      <c r="E387" s="42"/>
      <c r="F387" s="42"/>
      <c r="G387" s="42"/>
      <c r="H387" s="42"/>
      <c r="I387" s="49"/>
      <c r="J387" s="55">
        <v>-10</v>
      </c>
    </row>
    <row r="388" spans="1:10" ht="12.75">
      <c r="A388" s="47" t="s">
        <v>297</v>
      </c>
      <c r="B388" s="47" t="s">
        <v>285</v>
      </c>
      <c r="C388" s="47">
        <v>633010</v>
      </c>
      <c r="D388" s="47" t="s">
        <v>298</v>
      </c>
      <c r="E388" s="47"/>
      <c r="F388" s="47"/>
      <c r="G388" s="47"/>
      <c r="H388" s="47"/>
      <c r="I388" s="47"/>
      <c r="J388" s="54">
        <v>10</v>
      </c>
    </row>
    <row r="389" spans="1:10" ht="12.75">
      <c r="A389" s="42" t="s">
        <v>299</v>
      </c>
      <c r="B389" s="49" t="s">
        <v>285</v>
      </c>
      <c r="C389" s="49">
        <v>633006</v>
      </c>
      <c r="D389" s="49" t="s">
        <v>300</v>
      </c>
      <c r="E389" s="49"/>
      <c r="F389" s="49"/>
      <c r="G389" s="49"/>
      <c r="H389" s="49"/>
      <c r="J389" s="53">
        <v>-3</v>
      </c>
    </row>
    <row r="390" spans="1:10" ht="12.75">
      <c r="A390" s="47" t="s">
        <v>301</v>
      </c>
      <c r="B390" s="47" t="s">
        <v>285</v>
      </c>
      <c r="C390" s="47">
        <v>633010</v>
      </c>
      <c r="D390" s="47" t="s">
        <v>302</v>
      </c>
      <c r="E390" s="47"/>
      <c r="F390" s="47"/>
      <c r="G390" s="47"/>
      <c r="H390" s="47"/>
      <c r="J390" s="54">
        <v>3</v>
      </c>
    </row>
    <row r="391" spans="1:10" ht="12.75">
      <c r="A391" s="49" t="s">
        <v>303</v>
      </c>
      <c r="B391" s="42" t="s">
        <v>88</v>
      </c>
      <c r="C391" s="42">
        <v>611</v>
      </c>
      <c r="D391" s="42" t="s">
        <v>304</v>
      </c>
      <c r="E391" s="42"/>
      <c r="F391" s="42"/>
      <c r="G391" s="42"/>
      <c r="H391" s="42"/>
      <c r="I391" s="49"/>
      <c r="J391" s="55">
        <v>350</v>
      </c>
    </row>
    <row r="392" spans="1:10" ht="12.75">
      <c r="A392" s="42" t="s">
        <v>305</v>
      </c>
      <c r="B392" s="42" t="s">
        <v>88</v>
      </c>
      <c r="C392" s="42">
        <v>620</v>
      </c>
      <c r="D392" s="42" t="s">
        <v>306</v>
      </c>
      <c r="E392" s="42"/>
      <c r="F392" s="42"/>
      <c r="G392" s="42"/>
      <c r="H392" s="42"/>
      <c r="I392" s="42"/>
      <c r="J392" s="55">
        <v>122</v>
      </c>
    </row>
    <row r="393" spans="1:10" ht="12.75">
      <c r="A393" s="42" t="s">
        <v>307</v>
      </c>
      <c r="B393" s="42" t="s">
        <v>88</v>
      </c>
      <c r="C393" s="42">
        <v>642015</v>
      </c>
      <c r="D393" s="42" t="s">
        <v>308</v>
      </c>
      <c r="E393" s="42"/>
      <c r="F393" s="42"/>
      <c r="G393" s="42"/>
      <c r="H393" s="42"/>
      <c r="I393" s="42"/>
      <c r="J393" s="55">
        <v>20</v>
      </c>
    </row>
    <row r="394" spans="1:10" ht="12.75">
      <c r="A394" s="47" t="s">
        <v>309</v>
      </c>
      <c r="B394" s="47" t="s">
        <v>88</v>
      </c>
      <c r="C394" s="47">
        <v>642012</v>
      </c>
      <c r="D394" s="47" t="s">
        <v>310</v>
      </c>
      <c r="E394" s="47"/>
      <c r="F394" s="47"/>
      <c r="G394" s="47"/>
      <c r="H394" s="47"/>
      <c r="I394" s="47"/>
      <c r="J394" s="54">
        <v>-492</v>
      </c>
    </row>
    <row r="395" spans="1:10" ht="12.75">
      <c r="A395" s="49" t="s">
        <v>311</v>
      </c>
      <c r="B395" s="42" t="s">
        <v>88</v>
      </c>
      <c r="C395" s="42">
        <v>637005</v>
      </c>
      <c r="D395" s="42" t="s">
        <v>312</v>
      </c>
      <c r="E395" s="42"/>
      <c r="F395" s="42"/>
      <c r="G395" s="42"/>
      <c r="H395" s="42"/>
      <c r="I395" s="42"/>
      <c r="J395" s="55">
        <v>-140</v>
      </c>
    </row>
    <row r="396" spans="1:10" ht="12.75">
      <c r="A396" s="47" t="s">
        <v>313</v>
      </c>
      <c r="B396" s="47" t="s">
        <v>119</v>
      </c>
      <c r="C396" s="47">
        <v>637005</v>
      </c>
      <c r="D396" s="47" t="s">
        <v>314</v>
      </c>
      <c r="E396" s="47"/>
      <c r="F396" s="47"/>
      <c r="G396" s="47"/>
      <c r="H396" s="47"/>
      <c r="I396" s="47"/>
      <c r="J396" s="54">
        <v>140</v>
      </c>
    </row>
    <row r="397" spans="1:10" ht="12.75">
      <c r="A397" s="49" t="s">
        <v>315</v>
      </c>
      <c r="B397" s="42" t="s">
        <v>88</v>
      </c>
      <c r="C397" s="42">
        <v>633001</v>
      </c>
      <c r="D397" s="42" t="s">
        <v>316</v>
      </c>
      <c r="E397" s="42"/>
      <c r="F397" s="42"/>
      <c r="G397" s="42"/>
      <c r="H397" s="42"/>
      <c r="J397" s="55">
        <v>-50</v>
      </c>
    </row>
    <row r="398" spans="1:10" ht="12.75">
      <c r="A398" s="42" t="s">
        <v>317</v>
      </c>
      <c r="B398" s="42" t="s">
        <v>88</v>
      </c>
      <c r="C398" s="42">
        <v>633006</v>
      </c>
      <c r="D398" s="42" t="s">
        <v>318</v>
      </c>
      <c r="E398" s="42"/>
      <c r="F398" s="42"/>
      <c r="G398" s="42"/>
      <c r="H398" s="42"/>
      <c r="J398" s="55">
        <v>-100</v>
      </c>
    </row>
    <row r="399" spans="1:10" ht="12.75">
      <c r="A399" s="42" t="s">
        <v>319</v>
      </c>
      <c r="B399" s="42" t="s">
        <v>88</v>
      </c>
      <c r="C399" s="42">
        <v>635003</v>
      </c>
      <c r="D399" s="42" t="s">
        <v>320</v>
      </c>
      <c r="E399" s="42"/>
      <c r="F399" s="42"/>
      <c r="G399" s="42"/>
      <c r="H399" s="42"/>
      <c r="I399" s="42"/>
      <c r="J399" s="55">
        <v>130</v>
      </c>
    </row>
    <row r="400" spans="1:10" ht="12.75">
      <c r="A400" s="47" t="s">
        <v>321</v>
      </c>
      <c r="B400" s="47" t="s">
        <v>88</v>
      </c>
      <c r="C400" s="47">
        <v>633006</v>
      </c>
      <c r="D400" s="47" t="s">
        <v>322</v>
      </c>
      <c r="E400" s="47"/>
      <c r="F400" s="47"/>
      <c r="G400" s="47"/>
      <c r="H400" s="47"/>
      <c r="I400" s="47"/>
      <c r="J400" s="54">
        <v>20</v>
      </c>
    </row>
    <row r="401" spans="1:10" ht="12.75">
      <c r="A401" s="42" t="s">
        <v>323</v>
      </c>
      <c r="B401" t="s">
        <v>88</v>
      </c>
      <c r="C401">
        <v>637012</v>
      </c>
      <c r="D401" t="s">
        <v>324</v>
      </c>
      <c r="J401">
        <v>-140</v>
      </c>
    </row>
    <row r="402" spans="1:10" ht="12.75">
      <c r="A402" s="42" t="s">
        <v>325</v>
      </c>
      <c r="B402" t="s">
        <v>88</v>
      </c>
      <c r="C402">
        <v>637012</v>
      </c>
      <c r="D402" t="s">
        <v>326</v>
      </c>
      <c r="J402">
        <v>140</v>
      </c>
    </row>
    <row r="403" spans="1:10" ht="12.75">
      <c r="A403" s="49" t="s">
        <v>327</v>
      </c>
      <c r="B403" s="56" t="s">
        <v>285</v>
      </c>
      <c r="C403" s="49">
        <v>637005</v>
      </c>
      <c r="D403" s="49" t="s">
        <v>328</v>
      </c>
      <c r="E403" s="49"/>
      <c r="F403" s="49"/>
      <c r="G403" s="49"/>
      <c r="H403" s="49"/>
      <c r="I403" s="49"/>
      <c r="J403" s="49">
        <v>-6</v>
      </c>
    </row>
    <row r="404" spans="1:10" ht="12.75">
      <c r="A404" s="47" t="s">
        <v>329</v>
      </c>
      <c r="B404" s="47" t="s">
        <v>330</v>
      </c>
      <c r="C404" s="47">
        <v>717001</v>
      </c>
      <c r="D404" s="47" t="s">
        <v>331</v>
      </c>
      <c r="E404" s="47"/>
      <c r="F404" s="47"/>
      <c r="G404" s="47"/>
      <c r="H404" s="47"/>
      <c r="I404" s="47"/>
      <c r="J404" s="47">
        <v>6</v>
      </c>
    </row>
    <row r="405" spans="1:10" ht="12.75">
      <c r="A405" s="49" t="s">
        <v>332</v>
      </c>
      <c r="B405" s="49" t="s">
        <v>88</v>
      </c>
      <c r="C405" s="49">
        <v>633004</v>
      </c>
      <c r="D405" s="49" t="s">
        <v>273</v>
      </c>
      <c r="E405" s="49"/>
      <c r="F405" s="49"/>
      <c r="G405" s="49"/>
      <c r="H405" s="49"/>
      <c r="I405" s="49"/>
      <c r="J405" s="49">
        <v>-88</v>
      </c>
    </row>
    <row r="406" spans="1:10" ht="12.75">
      <c r="A406" s="42" t="s">
        <v>333</v>
      </c>
      <c r="B406" s="42" t="s">
        <v>88</v>
      </c>
      <c r="C406" s="42">
        <v>633003</v>
      </c>
      <c r="D406" s="42" t="s">
        <v>320</v>
      </c>
      <c r="E406" s="42"/>
      <c r="F406" s="42"/>
      <c r="G406" s="42"/>
      <c r="H406" s="42"/>
      <c r="I406" s="42"/>
      <c r="J406" s="42">
        <v>70</v>
      </c>
    </row>
    <row r="407" spans="1:10" ht="13.5" thickBot="1">
      <c r="A407" s="44" t="s">
        <v>334</v>
      </c>
      <c r="B407" s="44" t="s">
        <v>88</v>
      </c>
      <c r="C407" s="44">
        <v>633005</v>
      </c>
      <c r="D407" s="44" t="s">
        <v>335</v>
      </c>
      <c r="E407" s="44"/>
      <c r="F407" s="44"/>
      <c r="G407" s="44"/>
      <c r="H407" s="44"/>
      <c r="I407" s="44"/>
      <c r="J407" s="44">
        <v>18</v>
      </c>
    </row>
    <row r="408" spans="1:10" ht="13.5" thickTop="1">
      <c r="A408" s="42"/>
      <c r="B408" s="42"/>
      <c r="C408" s="42"/>
      <c r="D408" s="42"/>
      <c r="E408" s="42"/>
      <c r="F408" s="42"/>
      <c r="G408" s="42"/>
      <c r="H408" s="42"/>
      <c r="I408" s="42"/>
      <c r="J408" s="42"/>
    </row>
    <row r="409" spans="1:10" ht="12.75">
      <c r="A409" s="38" t="s">
        <v>336</v>
      </c>
      <c r="J409" s="38">
        <f>SUM(J364:J384)</f>
        <v>0</v>
      </c>
    </row>
    <row r="410" ht="12.75">
      <c r="A410" s="38"/>
    </row>
    <row r="412" ht="12.75">
      <c r="A412" s="38"/>
    </row>
    <row r="419" ht="15.75">
      <c r="A419" s="3" t="s">
        <v>337</v>
      </c>
    </row>
    <row r="421" spans="1:9" ht="15">
      <c r="A421" s="57" t="s">
        <v>338</v>
      </c>
      <c r="G421" s="5" t="s">
        <v>14</v>
      </c>
      <c r="H421" s="5" t="s">
        <v>15</v>
      </c>
      <c r="I421" s="5" t="s">
        <v>14</v>
      </c>
    </row>
    <row r="422" spans="7:9" ht="12.75">
      <c r="G422" s="5" t="s">
        <v>16</v>
      </c>
      <c r="H422" s="5" t="s">
        <v>17</v>
      </c>
      <c r="I422" s="5" t="s">
        <v>18</v>
      </c>
    </row>
    <row r="423" spans="1:9" ht="12.75">
      <c r="A423" s="38" t="s">
        <v>339</v>
      </c>
      <c r="G423" s="58">
        <v>720855</v>
      </c>
      <c r="H423" s="58">
        <f>SUM(H425:H428)</f>
        <v>35648</v>
      </c>
      <c r="I423" s="58">
        <f>SUM(G423:H423)</f>
        <v>756503</v>
      </c>
    </row>
    <row r="425" spans="1:8" ht="12.75">
      <c r="A425" t="s">
        <v>340</v>
      </c>
      <c r="H425">
        <v>0</v>
      </c>
    </row>
    <row r="426" spans="1:8" ht="12.75">
      <c r="A426" t="s">
        <v>341</v>
      </c>
      <c r="H426" s="2">
        <f>H29</f>
        <v>14795</v>
      </c>
    </row>
    <row r="427" spans="1:8" ht="12.75">
      <c r="A427" t="s">
        <v>342</v>
      </c>
      <c r="H427" s="2">
        <f>H54</f>
        <v>6853</v>
      </c>
    </row>
    <row r="428" spans="1:8" ht="12.75">
      <c r="A428" t="s">
        <v>343</v>
      </c>
      <c r="H428" s="2">
        <f>H105</f>
        <v>14000</v>
      </c>
    </row>
    <row r="431" spans="1:9" ht="12.75">
      <c r="A431" s="38" t="s">
        <v>344</v>
      </c>
      <c r="G431" s="58">
        <v>720855</v>
      </c>
      <c r="H431" s="58">
        <f>SUM(H433:H446)</f>
        <v>35620</v>
      </c>
      <c r="I431" s="58">
        <f>G431+H431</f>
        <v>756475</v>
      </c>
    </row>
    <row r="433" spans="1:8" ht="12.75">
      <c r="A433" t="s">
        <v>345</v>
      </c>
      <c r="B433" t="s">
        <v>346</v>
      </c>
      <c r="H433">
        <f>H153</f>
        <v>-434</v>
      </c>
    </row>
    <row r="434" spans="1:8" ht="12.75">
      <c r="A434" s="59" t="s">
        <v>119</v>
      </c>
      <c r="B434" t="s">
        <v>347</v>
      </c>
      <c r="H434">
        <v>140</v>
      </c>
    </row>
    <row r="435" spans="1:8" ht="12.75">
      <c r="A435" s="60" t="s">
        <v>122</v>
      </c>
      <c r="B435" t="s">
        <v>348</v>
      </c>
      <c r="H435">
        <f>H202</f>
        <v>25</v>
      </c>
    </row>
    <row r="436" spans="1:8" ht="12.75">
      <c r="A436" s="60" t="s">
        <v>142</v>
      </c>
      <c r="B436" t="s">
        <v>349</v>
      </c>
      <c r="H436" s="2">
        <f>H230</f>
        <v>5951</v>
      </c>
    </row>
    <row r="437" spans="1:8" ht="12.75">
      <c r="A437" t="s">
        <v>129</v>
      </c>
      <c r="B437" t="s">
        <v>350</v>
      </c>
      <c r="H437">
        <f>H212</f>
        <v>393</v>
      </c>
    </row>
    <row r="438" spans="1:8" ht="12.75">
      <c r="A438" s="60" t="s">
        <v>160</v>
      </c>
      <c r="B438" t="s">
        <v>351</v>
      </c>
      <c r="H438" s="2">
        <f>H250</f>
        <v>621</v>
      </c>
    </row>
    <row r="439" spans="1:8" ht="12.75">
      <c r="A439" t="s">
        <v>207</v>
      </c>
      <c r="B439" t="s">
        <v>352</v>
      </c>
      <c r="H439">
        <f>H316</f>
        <v>35</v>
      </c>
    </row>
    <row r="440" spans="1:8" ht="12.75">
      <c r="A440" s="60" t="s">
        <v>353</v>
      </c>
      <c r="B440" t="s">
        <v>354</v>
      </c>
      <c r="H440">
        <f>H276</f>
        <v>250</v>
      </c>
    </row>
    <row r="441" spans="1:8" ht="12.75">
      <c r="A441" s="60" t="s">
        <v>185</v>
      </c>
      <c r="B441" t="s">
        <v>355</v>
      </c>
      <c r="H441" s="2">
        <f>H287</f>
        <v>20908</v>
      </c>
    </row>
    <row r="442" spans="1:8" ht="12.75">
      <c r="A442" s="48" t="s">
        <v>356</v>
      </c>
      <c r="B442" t="s">
        <v>357</v>
      </c>
      <c r="H442" s="2">
        <f>H306</f>
        <v>650</v>
      </c>
    </row>
    <row r="443" spans="1:8" ht="12.75">
      <c r="A443" t="s">
        <v>182</v>
      </c>
      <c r="B443" t="s">
        <v>358</v>
      </c>
      <c r="H443">
        <f>H282</f>
        <v>9</v>
      </c>
    </row>
    <row r="444" spans="1:8" ht="12.75">
      <c r="A444" s="48" t="s">
        <v>213</v>
      </c>
      <c r="B444" t="s">
        <v>359</v>
      </c>
      <c r="H444" s="2">
        <f>H324</f>
        <v>6633</v>
      </c>
    </row>
    <row r="445" spans="1:8" ht="12.75">
      <c r="A445" s="48" t="s">
        <v>233</v>
      </c>
      <c r="B445" t="s">
        <v>360</v>
      </c>
      <c r="H445">
        <f>H352</f>
        <v>300</v>
      </c>
    </row>
    <row r="446" spans="1:8" ht="12.75">
      <c r="A446" s="60" t="s">
        <v>361</v>
      </c>
      <c r="B446" t="s">
        <v>362</v>
      </c>
      <c r="H446">
        <f>H342</f>
        <v>139</v>
      </c>
    </row>
    <row r="448" spans="1:9" ht="12.75">
      <c r="A448" t="s">
        <v>363</v>
      </c>
      <c r="G448" s="58">
        <f>G423-G431</f>
        <v>0</v>
      </c>
      <c r="H448" s="58">
        <f>H423-H431</f>
        <v>28</v>
      </c>
      <c r="I448" s="58">
        <f>I423-I431</f>
        <v>28</v>
      </c>
    </row>
    <row r="457" spans="1:10" ht="12.75">
      <c r="A457" t="s">
        <v>364</v>
      </c>
      <c r="G457" s="5" t="s">
        <v>14</v>
      </c>
      <c r="H457" s="5" t="s">
        <v>15</v>
      </c>
      <c r="I457" s="5" t="s">
        <v>14</v>
      </c>
      <c r="J457" s="5"/>
    </row>
    <row r="458" spans="7:10" ht="12.75">
      <c r="G458" s="5" t="s">
        <v>16</v>
      </c>
      <c r="H458" s="5" t="s">
        <v>17</v>
      </c>
      <c r="I458" s="5" t="s">
        <v>18</v>
      </c>
      <c r="J458" s="5"/>
    </row>
    <row r="460" ht="12.75">
      <c r="A460" s="42" t="s">
        <v>365</v>
      </c>
    </row>
    <row r="461" spans="1:10" ht="12.75">
      <c r="A461" s="42"/>
      <c r="C461" t="s">
        <v>366</v>
      </c>
      <c r="G461" s="2">
        <v>444466</v>
      </c>
      <c r="H461" s="2">
        <v>6457</v>
      </c>
      <c r="I461" s="2">
        <f>SUM(G461:H461)</f>
        <v>450923</v>
      </c>
      <c r="J461" s="2"/>
    </row>
    <row r="462" spans="1:10" ht="12.75">
      <c r="A462" s="42"/>
      <c r="C462" t="s">
        <v>367</v>
      </c>
      <c r="G462" s="2">
        <v>483510</v>
      </c>
      <c r="H462" s="2">
        <v>6083</v>
      </c>
      <c r="I462" s="2">
        <f>SUM(G462:H462)</f>
        <v>489593</v>
      </c>
      <c r="J462" s="2"/>
    </row>
    <row r="463" spans="1:9" ht="12.75">
      <c r="A463" s="42"/>
      <c r="C463" t="s">
        <v>368</v>
      </c>
      <c r="G463" s="2">
        <v>38750</v>
      </c>
      <c r="H463" s="2"/>
      <c r="I463" s="2">
        <v>38750</v>
      </c>
    </row>
    <row r="464" spans="1:9" ht="12.75">
      <c r="A464" s="42"/>
      <c r="C464" t="s">
        <v>369</v>
      </c>
      <c r="G464" s="2">
        <v>-39044</v>
      </c>
      <c r="H464" s="2"/>
      <c r="I464" s="2">
        <f>I461-I462</f>
        <v>-38670</v>
      </c>
    </row>
    <row r="465" spans="1:10" ht="12.75">
      <c r="A465" s="42"/>
      <c r="C465" t="s">
        <v>370</v>
      </c>
      <c r="G465" s="2">
        <v>-294</v>
      </c>
      <c r="H465" s="2">
        <v>374</v>
      </c>
      <c r="I465" s="2">
        <f>I464+I463</f>
        <v>80</v>
      </c>
      <c r="J465" s="2"/>
    </row>
    <row r="466" spans="1:2" ht="12.75">
      <c r="A466" s="42"/>
      <c r="B466" s="61"/>
    </row>
    <row r="469" spans="1:2" ht="12.75">
      <c r="A469" t="s">
        <v>371</v>
      </c>
      <c r="B469" s="61"/>
    </row>
    <row r="470" spans="3:9" ht="12.75">
      <c r="C470" t="s">
        <v>366</v>
      </c>
      <c r="G470" s="2">
        <v>21316</v>
      </c>
      <c r="H470">
        <v>2041</v>
      </c>
      <c r="I470" s="2">
        <f>SUM(G470:H470)</f>
        <v>23357</v>
      </c>
    </row>
    <row r="471" spans="3:9" ht="12.75">
      <c r="C471" t="s">
        <v>367</v>
      </c>
      <c r="G471" s="2">
        <v>221310</v>
      </c>
      <c r="H471">
        <v>28573</v>
      </c>
      <c r="I471" s="2">
        <f>SUM(G471:H471)</f>
        <v>249883</v>
      </c>
    </row>
    <row r="472" spans="3:9" ht="12.75">
      <c r="C472" t="s">
        <v>369</v>
      </c>
      <c r="G472" s="2">
        <v>-199994</v>
      </c>
      <c r="H472" s="2">
        <f>H470-H471</f>
        <v>-26532</v>
      </c>
      <c r="I472" s="2">
        <f>SUM(G472:H472)</f>
        <v>-226526</v>
      </c>
    </row>
    <row r="473" spans="7:9" ht="12.75">
      <c r="G473" s="2"/>
      <c r="H473" s="2"/>
      <c r="I473" s="2"/>
    </row>
    <row r="475" ht="12.75">
      <c r="A475" t="s">
        <v>372</v>
      </c>
    </row>
    <row r="476" spans="3:9" ht="12.75">
      <c r="C476" t="s">
        <v>366</v>
      </c>
      <c r="G476" s="2">
        <v>255073</v>
      </c>
      <c r="H476">
        <v>27150</v>
      </c>
      <c r="I476" s="2">
        <f>SUM(G476:H476)</f>
        <v>282223</v>
      </c>
    </row>
    <row r="477" spans="3:9" ht="12.75">
      <c r="C477" t="s">
        <v>367</v>
      </c>
      <c r="G477" s="2">
        <v>16035</v>
      </c>
      <c r="H477">
        <v>964</v>
      </c>
      <c r="I477" s="2">
        <f>SUM(G477:H477)</f>
        <v>16999</v>
      </c>
    </row>
    <row r="478" spans="3:9" ht="12.75">
      <c r="C478" t="s">
        <v>369</v>
      </c>
      <c r="G478" s="2">
        <v>239038</v>
      </c>
      <c r="H478" s="2">
        <f>H476-H477</f>
        <v>26186</v>
      </c>
      <c r="I478" s="2">
        <f>SUM(G478:H478)</f>
        <v>265224</v>
      </c>
    </row>
    <row r="479" spans="7:9" ht="12.75">
      <c r="G479" s="2"/>
      <c r="H479" s="2"/>
      <c r="I479" s="2"/>
    </row>
    <row r="480" spans="7:9" ht="12.75">
      <c r="G480" s="2"/>
      <c r="H480" s="2"/>
      <c r="I480" s="2"/>
    </row>
    <row r="481" spans="7:9" ht="12.75">
      <c r="G481" s="2"/>
      <c r="H481" s="2"/>
      <c r="I481" s="2"/>
    </row>
    <row r="482" ht="12.75">
      <c r="A482" t="s">
        <v>338</v>
      </c>
    </row>
    <row r="484" spans="1:10" ht="12.75">
      <c r="A484" t="s">
        <v>373</v>
      </c>
      <c r="G484" s="58">
        <v>720855</v>
      </c>
      <c r="H484" s="58">
        <f>SUM(H485:H487)</f>
        <v>35648</v>
      </c>
      <c r="I484" s="58">
        <f>SUM(I485:I487)</f>
        <v>756503</v>
      </c>
      <c r="J484" s="58"/>
    </row>
    <row r="485" spans="1:9" ht="12.75">
      <c r="A485" t="s">
        <v>20</v>
      </c>
      <c r="B485" t="s">
        <v>374</v>
      </c>
      <c r="G485" s="2">
        <v>444466</v>
      </c>
      <c r="H485" s="2">
        <f>H461</f>
        <v>6457</v>
      </c>
      <c r="I485" s="2">
        <v>450923</v>
      </c>
    </row>
    <row r="486" spans="2:9" ht="12.75">
      <c r="B486" t="s">
        <v>375</v>
      </c>
      <c r="G486" s="2">
        <v>21316</v>
      </c>
      <c r="H486" s="2">
        <f>H470</f>
        <v>2041</v>
      </c>
      <c r="I486" s="2">
        <v>23357</v>
      </c>
    </row>
    <row r="487" spans="2:9" ht="12.75">
      <c r="B487" t="s">
        <v>376</v>
      </c>
      <c r="G487" s="2">
        <v>255073</v>
      </c>
      <c r="H487" s="2">
        <f>H476</f>
        <v>27150</v>
      </c>
      <c r="I487" s="2">
        <v>282223</v>
      </c>
    </row>
    <row r="490" spans="1:9" ht="12.75">
      <c r="A490" t="s">
        <v>377</v>
      </c>
      <c r="G490" s="58">
        <v>720855</v>
      </c>
      <c r="H490" s="58">
        <f>SUM(H491:H493)</f>
        <v>35620</v>
      </c>
      <c r="I490" s="58">
        <f>SUM(I491:I493)</f>
        <v>756475</v>
      </c>
    </row>
    <row r="491" spans="1:9" ht="12.75">
      <c r="A491" t="s">
        <v>20</v>
      </c>
      <c r="B491" t="s">
        <v>374</v>
      </c>
      <c r="G491" s="2">
        <v>483510</v>
      </c>
      <c r="H491" s="2">
        <f>H462</f>
        <v>6083</v>
      </c>
      <c r="I491" s="2">
        <f>SUM(G491:H491)</f>
        <v>489593</v>
      </c>
    </row>
    <row r="492" spans="2:9" ht="12.75">
      <c r="B492" t="s">
        <v>375</v>
      </c>
      <c r="G492" s="2">
        <v>221310</v>
      </c>
      <c r="H492" s="2">
        <f>H471</f>
        <v>28573</v>
      </c>
      <c r="I492" s="2">
        <f>SUM(G492:H492)</f>
        <v>249883</v>
      </c>
    </row>
    <row r="493" spans="2:9" ht="12.75">
      <c r="B493" t="s">
        <v>376</v>
      </c>
      <c r="G493" s="2">
        <v>16035</v>
      </c>
      <c r="H493" s="2">
        <f>H477</f>
        <v>964</v>
      </c>
      <c r="I493" s="2">
        <f>SUM(G493:H493)</f>
        <v>16999</v>
      </c>
    </row>
    <row r="494" spans="7:9" ht="12.75">
      <c r="G494" s="2"/>
      <c r="H494" s="2"/>
      <c r="I494" s="2"/>
    </row>
    <row r="495" spans="7:9" ht="12.75">
      <c r="G495" s="2"/>
      <c r="H495" s="2"/>
      <c r="I495" s="2"/>
    </row>
    <row r="496" spans="7:9" ht="12.75">
      <c r="G496" s="2"/>
      <c r="H496" s="2"/>
      <c r="I496" s="2"/>
    </row>
    <row r="497" spans="7:9" ht="12.75">
      <c r="G497" s="2"/>
      <c r="H497" s="2"/>
      <c r="I497" s="2"/>
    </row>
    <row r="498" spans="1:9" ht="12.75">
      <c r="A498" t="s">
        <v>363</v>
      </c>
      <c r="G498" s="58">
        <v>0</v>
      </c>
      <c r="H498" s="58">
        <f>H484-H490</f>
        <v>28</v>
      </c>
      <c r="I498" s="58">
        <f>SUM(G498:H498)</f>
        <v>28</v>
      </c>
    </row>
    <row r="499" spans="7:9" ht="12.75">
      <c r="G499" s="58"/>
      <c r="H499" s="58"/>
      <c r="I499" s="58"/>
    </row>
    <row r="500" spans="7:9" ht="12.75">
      <c r="G500" s="58"/>
      <c r="H500" s="58"/>
      <c r="I500" s="58"/>
    </row>
    <row r="501" spans="7:9" ht="12.75">
      <c r="G501" s="58"/>
      <c r="H501" s="58"/>
      <c r="I501" s="58"/>
    </row>
    <row r="502" spans="7:9" ht="12.75">
      <c r="G502" s="58"/>
      <c r="H502" s="58"/>
      <c r="I502" s="58"/>
    </row>
    <row r="503" spans="7:9" ht="12.75">
      <c r="G503" s="58"/>
      <c r="H503" s="58"/>
      <c r="I503" s="58"/>
    </row>
    <row r="504" spans="7:9" ht="12.75">
      <c r="G504" s="58"/>
      <c r="H504" s="58"/>
      <c r="I504" s="58"/>
    </row>
    <row r="506" ht="15.75">
      <c r="A506" s="1" t="s">
        <v>378</v>
      </c>
    </row>
    <row r="509" spans="1:9" ht="12.75">
      <c r="A509" s="62" t="s">
        <v>379</v>
      </c>
      <c r="B509" s="63"/>
      <c r="C509" s="42"/>
      <c r="D509" s="42"/>
      <c r="E509" s="42"/>
      <c r="F509" s="42"/>
      <c r="G509" s="42"/>
      <c r="H509" s="42"/>
      <c r="I509" s="42"/>
    </row>
    <row r="510" spans="1:9" ht="12.75">
      <c r="A510" s="64"/>
      <c r="B510" s="63"/>
      <c r="C510" s="42"/>
      <c r="D510" s="42"/>
      <c r="E510" s="42"/>
      <c r="F510" s="42"/>
      <c r="G510" s="42"/>
      <c r="H510" s="42"/>
      <c r="I510" s="42"/>
    </row>
    <row r="511" spans="1:9" ht="12.75">
      <c r="A511" s="38" t="s">
        <v>380</v>
      </c>
      <c r="B511" s="38"/>
      <c r="C511" t="s">
        <v>381</v>
      </c>
      <c r="G511" s="46" t="s">
        <v>382</v>
      </c>
      <c r="H511" s="46" t="s">
        <v>383</v>
      </c>
      <c r="I511" s="46" t="s">
        <v>382</v>
      </c>
    </row>
    <row r="512" spans="1:9" ht="12.75">
      <c r="A512" s="38"/>
      <c r="B512" s="38"/>
      <c r="G512" s="65" t="s">
        <v>16</v>
      </c>
      <c r="H512" s="46" t="s">
        <v>17</v>
      </c>
      <c r="I512" s="65" t="s">
        <v>18</v>
      </c>
    </row>
    <row r="513" spans="1:9" ht="12.75">
      <c r="A513" s="66"/>
      <c r="B513" s="66"/>
      <c r="C513" s="66"/>
      <c r="D513" s="66"/>
      <c r="E513" s="66"/>
      <c r="F513" s="66"/>
      <c r="G513" s="67"/>
      <c r="H513" s="67"/>
      <c r="I513" s="67"/>
    </row>
    <row r="514" spans="1:8" ht="12.75">
      <c r="A514" s="66"/>
      <c r="B514" s="66"/>
      <c r="C514" s="66"/>
      <c r="D514" s="66"/>
      <c r="E514" s="66"/>
      <c r="F514" s="66"/>
      <c r="G514" s="67"/>
      <c r="H514" s="67"/>
    </row>
    <row r="515" spans="1:2" ht="12.75">
      <c r="A515" s="62" t="s">
        <v>384</v>
      </c>
      <c r="B515" s="62"/>
    </row>
    <row r="517" spans="1:9" ht="12.75">
      <c r="A517" s="66" t="s">
        <v>385</v>
      </c>
      <c r="B517" s="66"/>
      <c r="C517" s="66"/>
      <c r="D517" s="66"/>
      <c r="E517" s="66"/>
      <c r="F517" s="66"/>
      <c r="G517" s="67">
        <v>51442</v>
      </c>
      <c r="H517" s="67"/>
      <c r="I517" s="67">
        <v>51442</v>
      </c>
    </row>
    <row r="518" ht="12.75">
      <c r="A518" t="s">
        <v>386</v>
      </c>
    </row>
    <row r="520" spans="1:9" ht="12.75">
      <c r="A520" s="66" t="s">
        <v>387</v>
      </c>
      <c r="B520" s="66"/>
      <c r="C520" s="66"/>
      <c r="D520" s="66"/>
      <c r="E520" s="66"/>
      <c r="F520" s="66"/>
      <c r="G520" s="67">
        <v>13</v>
      </c>
      <c r="H520" s="67"/>
      <c r="I520" s="67">
        <f>SUM(I521:I521)</f>
        <v>13</v>
      </c>
    </row>
    <row r="521" spans="1:9" ht="12.75">
      <c r="A521" s="66" t="s">
        <v>388</v>
      </c>
      <c r="B521" s="66"/>
      <c r="C521" s="66"/>
      <c r="D521" s="66"/>
      <c r="E521" s="66"/>
      <c r="F521" s="66"/>
      <c r="G521" s="67">
        <v>13</v>
      </c>
      <c r="H521" s="67"/>
      <c r="I521" s="67">
        <v>13</v>
      </c>
    </row>
    <row r="522" spans="1:8" ht="12.75">
      <c r="A522" s="66"/>
      <c r="B522" s="66"/>
      <c r="C522" s="66"/>
      <c r="D522" s="66"/>
      <c r="E522" s="66"/>
      <c r="F522" s="66"/>
      <c r="G522" s="67"/>
      <c r="H522" s="66"/>
    </row>
    <row r="523" spans="1:10" ht="12.75">
      <c r="A523" s="66" t="s">
        <v>389</v>
      </c>
      <c r="B523" s="66"/>
      <c r="C523" s="66"/>
      <c r="D523" s="66"/>
      <c r="E523" s="66"/>
      <c r="F523" s="66"/>
      <c r="G523" s="2">
        <f>SUM(G524:G541)</f>
        <v>32698</v>
      </c>
      <c r="H523" s="67">
        <f>SUM(H524:H541)</f>
        <v>5946</v>
      </c>
      <c r="I523" s="2">
        <f>SUM(G523:H523)</f>
        <v>38644</v>
      </c>
      <c r="J523" s="67"/>
    </row>
    <row r="524" spans="1:9" ht="12.75">
      <c r="A524" s="19" t="s">
        <v>390</v>
      </c>
      <c r="B524" s="66"/>
      <c r="C524" s="66"/>
      <c r="D524" s="66"/>
      <c r="E524" s="66"/>
      <c r="F524" s="68"/>
      <c r="G524" s="21">
        <v>100</v>
      </c>
      <c r="H524" s="67"/>
      <c r="I524" s="21">
        <v>100</v>
      </c>
    </row>
    <row r="525" spans="1:9" ht="12.75">
      <c r="A525" s="19" t="s">
        <v>391</v>
      </c>
      <c r="B525" s="66"/>
      <c r="C525" s="66"/>
      <c r="D525" s="66"/>
      <c r="E525" s="66"/>
      <c r="F525" s="66"/>
      <c r="G525" s="21">
        <v>100</v>
      </c>
      <c r="H525" s="67"/>
      <c r="I525" s="21">
        <v>100</v>
      </c>
    </row>
    <row r="526" spans="1:9" ht="12.75">
      <c r="A526" s="19" t="s">
        <v>392</v>
      </c>
      <c r="B526" s="66"/>
      <c r="C526" s="66"/>
      <c r="D526" s="66"/>
      <c r="E526" s="66"/>
      <c r="F526" s="66"/>
      <c r="G526" s="21">
        <v>3750</v>
      </c>
      <c r="H526" s="67"/>
      <c r="I526" s="21">
        <v>3750</v>
      </c>
    </row>
    <row r="527" spans="1:10" ht="12.75">
      <c r="A527" s="19" t="s">
        <v>393</v>
      </c>
      <c r="B527" s="66"/>
      <c r="C527" s="66"/>
      <c r="D527" s="66"/>
      <c r="E527" s="66"/>
      <c r="F527" s="66"/>
      <c r="G527" s="21">
        <v>1000</v>
      </c>
      <c r="H527" s="67"/>
      <c r="I527" s="21">
        <v>1000</v>
      </c>
      <c r="J527" s="22"/>
    </row>
    <row r="528" spans="1:10" ht="12.75">
      <c r="A528" s="19" t="s">
        <v>394</v>
      </c>
      <c r="B528" s="66"/>
      <c r="C528" s="66"/>
      <c r="D528" s="66"/>
      <c r="E528" s="66"/>
      <c r="F528" s="66"/>
      <c r="G528" s="21">
        <v>1600</v>
      </c>
      <c r="H528" s="67"/>
      <c r="I528" s="21">
        <v>1600</v>
      </c>
      <c r="J528" s="21"/>
    </row>
    <row r="529" spans="1:10" ht="12.75">
      <c r="A529" s="19" t="s">
        <v>395</v>
      </c>
      <c r="B529" s="66"/>
      <c r="C529" s="66"/>
      <c r="D529" s="66"/>
      <c r="E529" s="66"/>
      <c r="F529" s="66"/>
      <c r="G529" s="21">
        <v>6500</v>
      </c>
      <c r="H529" s="67"/>
      <c r="I529" s="21">
        <v>6500</v>
      </c>
      <c r="J529" s="21"/>
    </row>
    <row r="530" spans="1:10" ht="12.75">
      <c r="A530" s="19" t="s">
        <v>396</v>
      </c>
      <c r="B530" s="19"/>
      <c r="C530" s="19"/>
      <c r="D530" s="19"/>
      <c r="E530" s="19"/>
      <c r="F530" s="19"/>
      <c r="G530" s="21">
        <v>500</v>
      </c>
      <c r="H530" s="67"/>
      <c r="I530" s="21">
        <v>500</v>
      </c>
      <c r="J530" s="22"/>
    </row>
    <row r="531" spans="1:10" ht="12.75">
      <c r="A531" s="19" t="s">
        <v>397</v>
      </c>
      <c r="B531" s="22"/>
      <c r="C531" s="69"/>
      <c r="D531" s="22"/>
      <c r="E531" s="22"/>
      <c r="F531" s="22"/>
      <c r="G531" s="21">
        <v>850</v>
      </c>
      <c r="H531" s="22">
        <v>276</v>
      </c>
      <c r="I531" s="21">
        <v>850</v>
      </c>
      <c r="J531" s="22"/>
    </row>
    <row r="532" spans="1:10" ht="12.75">
      <c r="A532" s="19" t="s">
        <v>398</v>
      </c>
      <c r="B532" s="22"/>
      <c r="C532" s="69"/>
      <c r="D532" s="22"/>
      <c r="E532" s="22"/>
      <c r="F532" s="22"/>
      <c r="G532" s="22">
        <f>965+1600</f>
        <v>2565</v>
      </c>
      <c r="H532" s="22">
        <v>-222</v>
      </c>
      <c r="I532" s="22">
        <f>965+1600</f>
        <v>2565</v>
      </c>
      <c r="J532" s="22"/>
    </row>
    <row r="533" spans="1:10" ht="12.75">
      <c r="A533" s="19" t="s">
        <v>399</v>
      </c>
      <c r="B533" s="22"/>
      <c r="C533" s="69"/>
      <c r="D533" s="22"/>
      <c r="E533" s="22"/>
      <c r="F533" s="22"/>
      <c r="G533" s="21">
        <f>1485</f>
        <v>1485</v>
      </c>
      <c r="H533" s="21"/>
      <c r="I533" s="21">
        <f>1485</f>
        <v>1485</v>
      </c>
      <c r="J533" s="22"/>
    </row>
    <row r="534" spans="1:10" ht="12.75">
      <c r="A534" s="19" t="s">
        <v>400</v>
      </c>
      <c r="B534" s="22"/>
      <c r="C534" s="69"/>
      <c r="D534" s="22"/>
      <c r="E534" s="22"/>
      <c r="F534" s="22"/>
      <c r="G534" s="21">
        <v>1000</v>
      </c>
      <c r="H534" s="21"/>
      <c r="I534" s="21">
        <v>1000</v>
      </c>
      <c r="J534" s="22"/>
    </row>
    <row r="535" spans="1:10" ht="12.75">
      <c r="A535" s="19" t="s">
        <v>401</v>
      </c>
      <c r="B535" s="22"/>
      <c r="C535" s="69"/>
      <c r="D535" s="22"/>
      <c r="E535" s="22"/>
      <c r="F535" s="22"/>
      <c r="G535" s="21">
        <v>1000</v>
      </c>
      <c r="H535" s="21"/>
      <c r="I535" s="21">
        <v>1000</v>
      </c>
      <c r="J535" s="22"/>
    </row>
    <row r="536" spans="1:10" ht="12.75">
      <c r="A536" s="19" t="s">
        <v>402</v>
      </c>
      <c r="B536" s="22"/>
      <c r="C536" s="69"/>
      <c r="D536" s="22"/>
      <c r="E536" s="22"/>
      <c r="F536" s="22"/>
      <c r="G536" s="21">
        <v>643</v>
      </c>
      <c r="H536" s="21"/>
      <c r="I536" s="21">
        <f>SUM(G536:H536)</f>
        <v>643</v>
      </c>
      <c r="J536" s="22"/>
    </row>
    <row r="537" spans="1:10" ht="12.75">
      <c r="A537" s="19" t="s">
        <v>403</v>
      </c>
      <c r="B537" s="22"/>
      <c r="C537" s="69"/>
      <c r="D537" s="22"/>
      <c r="E537" s="22"/>
      <c r="F537" s="22"/>
      <c r="G537" s="21"/>
      <c r="H537" s="21"/>
      <c r="I537" s="21"/>
      <c r="J537" s="22"/>
    </row>
    <row r="538" spans="1:10" ht="12.75">
      <c r="A538" s="19" t="s">
        <v>404</v>
      </c>
      <c r="B538" s="22"/>
      <c r="C538" s="69"/>
      <c r="D538" s="22"/>
      <c r="E538" s="22"/>
      <c r="F538" s="22"/>
      <c r="G538" s="21">
        <v>7882</v>
      </c>
      <c r="H538" s="21"/>
      <c r="I538" s="21">
        <f>SUM(G538:H538)</f>
        <v>7882</v>
      </c>
      <c r="J538" s="22"/>
    </row>
    <row r="539" spans="1:10" ht="12.75">
      <c r="A539" s="19" t="s">
        <v>405</v>
      </c>
      <c r="B539" s="22"/>
      <c r="C539" s="69"/>
      <c r="D539" s="22"/>
      <c r="E539" s="22"/>
      <c r="F539" s="22"/>
      <c r="G539" s="21">
        <v>1723</v>
      </c>
      <c r="H539" s="21">
        <v>5892</v>
      </c>
      <c r="I539" s="21">
        <f>SUM(G539:H539)</f>
        <v>7615</v>
      </c>
      <c r="J539" s="21"/>
    </row>
    <row r="540" spans="1:9" ht="12.75">
      <c r="A540" s="19" t="s">
        <v>406</v>
      </c>
      <c r="B540" s="22"/>
      <c r="C540" s="69"/>
      <c r="D540" s="22"/>
      <c r="E540" s="22"/>
      <c r="F540" s="22"/>
      <c r="G540" s="21"/>
      <c r="H540" s="21"/>
      <c r="I540" s="21"/>
    </row>
    <row r="541" spans="1:9" ht="12.75">
      <c r="A541" s="19" t="s">
        <v>407</v>
      </c>
      <c r="B541" s="22"/>
      <c r="C541" s="69"/>
      <c r="D541" s="22"/>
      <c r="E541" s="22"/>
      <c r="F541" s="22"/>
      <c r="G541" s="21">
        <v>2000</v>
      </c>
      <c r="H541" s="22"/>
      <c r="I541" s="21">
        <f>SUM(G541:H541)</f>
        <v>2000</v>
      </c>
    </row>
    <row r="542" spans="7:8" ht="12.75">
      <c r="G542" s="67"/>
      <c r="H542" s="66"/>
    </row>
    <row r="543" spans="1:9" ht="12.75">
      <c r="A543" s="66" t="s">
        <v>408</v>
      </c>
      <c r="B543" s="66"/>
      <c r="C543" s="66"/>
      <c r="D543" s="66"/>
      <c r="E543" s="66"/>
      <c r="F543" s="66"/>
      <c r="G543" s="67">
        <f>G517+G520-G523</f>
        <v>18757</v>
      </c>
      <c r="H543" s="67"/>
      <c r="I543" s="67">
        <f>I517+I520-I523</f>
        <v>12811</v>
      </c>
    </row>
    <row r="544" spans="1:9" ht="12.75">
      <c r="A544" s="66"/>
      <c r="B544" s="66"/>
      <c r="C544" s="66"/>
      <c r="D544" s="66"/>
      <c r="E544" s="66"/>
      <c r="F544" s="66"/>
      <c r="G544" s="67"/>
      <c r="H544" s="67"/>
      <c r="I544" s="67"/>
    </row>
    <row r="545" spans="1:9" ht="12.75">
      <c r="A545" s="66"/>
      <c r="B545" s="66"/>
      <c r="C545" s="66"/>
      <c r="D545" s="66"/>
      <c r="E545" s="66"/>
      <c r="F545" s="66"/>
      <c r="G545" s="67"/>
      <c r="H545" s="67"/>
      <c r="I545" s="67"/>
    </row>
    <row r="546" spans="1:9" ht="12.75">
      <c r="A546" s="66"/>
      <c r="B546" s="66"/>
      <c r="C546" s="66"/>
      <c r="D546" s="66"/>
      <c r="E546" s="66"/>
      <c r="F546" s="66"/>
      <c r="G546" s="67"/>
      <c r="H546" s="67"/>
      <c r="I546" s="67"/>
    </row>
    <row r="547" spans="1:2" ht="12.75">
      <c r="A547" s="62" t="s">
        <v>409</v>
      </c>
      <c r="B547" s="62"/>
    </row>
    <row r="549" spans="1:9" ht="12.75">
      <c r="A549" s="66" t="s">
        <v>410</v>
      </c>
      <c r="B549" s="66"/>
      <c r="C549" s="66"/>
      <c r="D549" s="66"/>
      <c r="E549" s="66"/>
      <c r="F549" s="66"/>
      <c r="G549" s="67">
        <v>19914</v>
      </c>
      <c r="H549" s="66"/>
      <c r="I549" s="67">
        <v>19914</v>
      </c>
    </row>
    <row r="550" ht="12.75">
      <c r="A550" t="s">
        <v>386</v>
      </c>
    </row>
    <row r="552" spans="1:9" ht="12.75">
      <c r="A552" s="66" t="s">
        <v>387</v>
      </c>
      <c r="B552" s="66"/>
      <c r="C552" s="66"/>
      <c r="D552" s="66"/>
      <c r="E552" s="66"/>
      <c r="F552" s="66"/>
      <c r="G552" s="67">
        <f>SUM(G553:G554)</f>
        <v>48250</v>
      </c>
      <c r="H552" s="66">
        <v>0</v>
      </c>
      <c r="I552" s="67">
        <f>SUM(I553:I554)</f>
        <v>48250</v>
      </c>
    </row>
    <row r="553" spans="1:9" ht="12.75">
      <c r="A553" s="66" t="s">
        <v>411</v>
      </c>
      <c r="B553" s="66"/>
      <c r="C553" s="66"/>
      <c r="D553" s="66"/>
      <c r="E553" s="66"/>
      <c r="F553" s="66"/>
      <c r="G553" s="67">
        <v>38750</v>
      </c>
      <c r="H553" s="66"/>
      <c r="I553" s="67">
        <v>38750</v>
      </c>
    </row>
    <row r="554" spans="1:9" ht="12.75">
      <c r="A554" t="s">
        <v>412</v>
      </c>
      <c r="G554" s="2">
        <v>9500</v>
      </c>
      <c r="I554" s="2">
        <v>9500</v>
      </c>
    </row>
    <row r="556" spans="1:9" ht="12.75">
      <c r="A556" s="66" t="s">
        <v>389</v>
      </c>
      <c r="B556" s="66"/>
      <c r="C556" s="66"/>
      <c r="D556" s="66"/>
      <c r="E556" s="66"/>
      <c r="F556" s="66"/>
      <c r="G556" s="67">
        <f>SUM(G557:G558)</f>
        <v>15891</v>
      </c>
      <c r="H556" s="67">
        <f>SUM(H557:H558)</f>
        <v>7204</v>
      </c>
      <c r="I556" s="67">
        <f>SUM(I557:I558)</f>
        <v>23095</v>
      </c>
    </row>
    <row r="557" spans="1:9" ht="12.75">
      <c r="A557" s="70" t="s">
        <v>413</v>
      </c>
      <c r="B557" s="19"/>
      <c r="C557" s="19"/>
      <c r="D557" s="19"/>
      <c r="E557" s="19"/>
      <c r="F557" s="19"/>
      <c r="G557" s="19">
        <v>0</v>
      </c>
      <c r="H557" s="19"/>
      <c r="I557" s="19">
        <v>0</v>
      </c>
    </row>
    <row r="558" spans="1:9" ht="12.75">
      <c r="A558" s="70" t="s">
        <v>414</v>
      </c>
      <c r="B558" s="19"/>
      <c r="C558" s="19"/>
      <c r="D558" s="19"/>
      <c r="E558" s="19"/>
      <c r="F558" s="19"/>
      <c r="G558" s="20">
        <f>SUM(G559:G574)</f>
        <v>15891</v>
      </c>
      <c r="H558" s="20">
        <f>SUM(H559:H574)</f>
        <v>7204</v>
      </c>
      <c r="I558" s="20">
        <f>SUM(I559:I574)</f>
        <v>23095</v>
      </c>
    </row>
    <row r="559" spans="1:9" ht="12.75">
      <c r="A559" s="19" t="s">
        <v>415</v>
      </c>
      <c r="B559" s="19"/>
      <c r="C559" s="19"/>
      <c r="D559" s="19"/>
      <c r="E559" s="19"/>
      <c r="F559" s="19"/>
      <c r="G559" s="20">
        <v>900</v>
      </c>
      <c r="H559" s="19"/>
      <c r="I559" s="20">
        <v>900</v>
      </c>
    </row>
    <row r="560" spans="1:9" ht="12.75">
      <c r="A560" s="19" t="s">
        <v>416</v>
      </c>
      <c r="B560" s="19"/>
      <c r="C560" s="19"/>
      <c r="D560" s="19"/>
      <c r="E560" s="19"/>
      <c r="F560" s="19"/>
      <c r="G560" s="20">
        <v>1100</v>
      </c>
      <c r="H560" s="19">
        <v>-235</v>
      </c>
      <c r="I560" s="20">
        <f>SUM(G560:H560)</f>
        <v>865</v>
      </c>
    </row>
    <row r="561" spans="1:9" ht="12.75">
      <c r="A561" s="19" t="s">
        <v>417</v>
      </c>
      <c r="B561" s="19"/>
      <c r="C561" s="19"/>
      <c r="D561" s="19"/>
      <c r="E561" s="19"/>
      <c r="F561" s="19"/>
      <c r="G561" s="20">
        <v>1450</v>
      </c>
      <c r="H561" s="19"/>
      <c r="I561" s="20">
        <v>1450</v>
      </c>
    </row>
    <row r="562" spans="1:9" ht="12.75">
      <c r="A562" s="19" t="s">
        <v>418</v>
      </c>
      <c r="B562" s="19"/>
      <c r="C562" s="19"/>
      <c r="D562" s="19"/>
      <c r="E562" s="19"/>
      <c r="F562" s="19"/>
      <c r="G562" s="20">
        <v>600</v>
      </c>
      <c r="H562" s="19">
        <v>235</v>
      </c>
      <c r="I562" s="20">
        <f>SUM(G562:H562)</f>
        <v>835</v>
      </c>
    </row>
    <row r="563" spans="1:9" ht="12.75">
      <c r="A563" s="19" t="s">
        <v>419</v>
      </c>
      <c r="B563" s="19"/>
      <c r="C563" s="19"/>
      <c r="D563" s="19"/>
      <c r="E563" s="19"/>
      <c r="F563" s="19"/>
      <c r="G563" s="20">
        <v>4602</v>
      </c>
      <c r="H563" s="19"/>
      <c r="I563" s="20">
        <f aca="true" t="shared" si="1" ref="I563:I574">SUM(G563:H563)</f>
        <v>4602</v>
      </c>
    </row>
    <row r="564" spans="1:9" ht="12.75">
      <c r="A564" s="19" t="s">
        <v>420</v>
      </c>
      <c r="B564" s="19"/>
      <c r="C564" s="19"/>
      <c r="D564" s="19"/>
      <c r="E564" s="19"/>
      <c r="F564" s="19"/>
      <c r="G564" s="20">
        <v>1200</v>
      </c>
      <c r="H564" s="19">
        <v>187</v>
      </c>
      <c r="I564" s="20">
        <f t="shared" si="1"/>
        <v>1387</v>
      </c>
    </row>
    <row r="565" spans="1:9" ht="12.75">
      <c r="A565" s="19" t="s">
        <v>421</v>
      </c>
      <c r="B565" s="19"/>
      <c r="C565" s="19"/>
      <c r="D565" s="19"/>
      <c r="E565" s="19"/>
      <c r="F565" s="19"/>
      <c r="G565" s="20">
        <v>2350</v>
      </c>
      <c r="H565" s="19">
        <v>-435</v>
      </c>
      <c r="I565" s="20">
        <f t="shared" si="1"/>
        <v>1915</v>
      </c>
    </row>
    <row r="566" spans="1:9" ht="12.75">
      <c r="A566" s="19" t="s">
        <v>422</v>
      </c>
      <c r="B566" s="19"/>
      <c r="C566" s="19"/>
      <c r="D566" s="19"/>
      <c r="E566" s="19"/>
      <c r="F566" s="19"/>
      <c r="G566" s="20">
        <v>509</v>
      </c>
      <c r="H566" s="19">
        <f>947+248</f>
        <v>1195</v>
      </c>
      <c r="I566" s="20">
        <f t="shared" si="1"/>
        <v>1704</v>
      </c>
    </row>
    <row r="567" spans="1:9" ht="12.75">
      <c r="A567" s="19" t="s">
        <v>423</v>
      </c>
      <c r="B567" s="19"/>
      <c r="C567" s="19"/>
      <c r="D567" s="19"/>
      <c r="E567" s="19"/>
      <c r="F567" s="19"/>
      <c r="G567" s="20">
        <v>721</v>
      </c>
      <c r="H567" s="19">
        <f>-170-75</f>
        <v>-245</v>
      </c>
      <c r="I567" s="20">
        <f t="shared" si="1"/>
        <v>476</v>
      </c>
    </row>
    <row r="568" spans="1:9" ht="12.75">
      <c r="A568" s="19" t="s">
        <v>424</v>
      </c>
      <c r="B568" s="19"/>
      <c r="C568" s="19"/>
      <c r="D568" s="19"/>
      <c r="E568" s="19"/>
      <c r="F568" s="19"/>
      <c r="G568" s="20">
        <v>1500</v>
      </c>
      <c r="H568" s="19"/>
      <c r="I568" s="20">
        <f t="shared" si="1"/>
        <v>1500</v>
      </c>
    </row>
    <row r="569" spans="1:9" ht="12.75">
      <c r="A569" s="19" t="s">
        <v>425</v>
      </c>
      <c r="B569" s="19"/>
      <c r="C569" s="19"/>
      <c r="D569" s="19"/>
      <c r="E569" s="19"/>
      <c r="F569" s="19"/>
      <c r="G569" s="20">
        <v>170</v>
      </c>
      <c r="H569" s="19"/>
      <c r="I569" s="20">
        <f t="shared" si="1"/>
        <v>170</v>
      </c>
    </row>
    <row r="570" spans="1:9" ht="12.75">
      <c r="A570" s="19" t="s">
        <v>426</v>
      </c>
      <c r="B570" s="19"/>
      <c r="C570" s="19"/>
      <c r="D570" s="19"/>
      <c r="E570" s="19"/>
      <c r="F570" s="19"/>
      <c r="G570" s="20">
        <v>329</v>
      </c>
      <c r="H570" s="19"/>
      <c r="I570" s="20">
        <f t="shared" si="1"/>
        <v>329</v>
      </c>
    </row>
    <row r="571" spans="1:9" ht="12.75">
      <c r="A571" s="19" t="s">
        <v>427</v>
      </c>
      <c r="B571" s="19"/>
      <c r="C571" s="19"/>
      <c r="D571" s="19"/>
      <c r="E571" s="19"/>
      <c r="F571" s="19"/>
      <c r="G571" s="20">
        <v>0</v>
      </c>
      <c r="H571" s="20">
        <v>6288</v>
      </c>
      <c r="I571" s="20">
        <f t="shared" si="1"/>
        <v>6288</v>
      </c>
    </row>
    <row r="572" spans="1:9" ht="12.75">
      <c r="A572" s="19" t="s">
        <v>428</v>
      </c>
      <c r="B572" s="19"/>
      <c r="C572" s="19"/>
      <c r="D572" s="19"/>
      <c r="E572" s="19"/>
      <c r="F572" s="19"/>
      <c r="G572" s="20"/>
      <c r="H572" s="19"/>
      <c r="I572" s="20">
        <f t="shared" si="1"/>
        <v>0</v>
      </c>
    </row>
    <row r="573" spans="1:9" ht="12.75">
      <c r="A573" s="19" t="s">
        <v>429</v>
      </c>
      <c r="B573" s="19"/>
      <c r="C573" s="19"/>
      <c r="D573" s="19"/>
      <c r="E573" s="19"/>
      <c r="F573" s="19"/>
      <c r="G573" s="20">
        <v>0</v>
      </c>
      <c r="H573" s="19">
        <f>150+64</f>
        <v>214</v>
      </c>
      <c r="I573" s="20">
        <f t="shared" si="1"/>
        <v>214</v>
      </c>
    </row>
    <row r="574" spans="1:9" ht="12.75">
      <c r="A574" s="19" t="s">
        <v>430</v>
      </c>
      <c r="B574" s="19"/>
      <c r="C574" s="19"/>
      <c r="D574" s="19"/>
      <c r="E574" s="19"/>
      <c r="F574" s="19"/>
      <c r="G574" s="19">
        <v>460</v>
      </c>
      <c r="H574" s="19"/>
      <c r="I574" s="20">
        <f t="shared" si="1"/>
        <v>460</v>
      </c>
    </row>
    <row r="575" spans="2:9" ht="12.75">
      <c r="B575" s="19"/>
      <c r="C575" s="19"/>
      <c r="D575" s="19"/>
      <c r="E575" s="19"/>
      <c r="F575" s="19"/>
      <c r="G575" s="19"/>
      <c r="H575" s="19"/>
      <c r="I575" s="19"/>
    </row>
    <row r="576" spans="1:9" ht="12.75">
      <c r="A576" s="66" t="s">
        <v>408</v>
      </c>
      <c r="B576" s="66"/>
      <c r="C576" s="66"/>
      <c r="D576" s="66"/>
      <c r="E576" s="66"/>
      <c r="F576" s="66"/>
      <c r="G576" s="67">
        <f>G549+G552-G556</f>
        <v>52273</v>
      </c>
      <c r="H576" s="66"/>
      <c r="I576" s="67">
        <f>I549+I552-I556</f>
        <v>45069</v>
      </c>
    </row>
    <row r="578" spans="1:9" ht="12.75">
      <c r="A578" s="66"/>
      <c r="B578" s="66"/>
      <c r="C578" s="66"/>
      <c r="D578" s="66"/>
      <c r="E578" s="66"/>
      <c r="F578" s="66"/>
      <c r="G578" s="67"/>
      <c r="H578" s="67"/>
      <c r="I578" s="67"/>
    </row>
    <row r="579" ht="12.75">
      <c r="A579" t="s">
        <v>431</v>
      </c>
    </row>
    <row r="580" ht="12.75">
      <c r="A580" t="s">
        <v>432</v>
      </c>
    </row>
    <row r="581" spans="7:9" ht="12.75">
      <c r="G581" s="58"/>
      <c r="H581" s="58"/>
      <c r="I581" s="58"/>
    </row>
    <row r="582" spans="1:9" ht="12.75">
      <c r="A582" t="s">
        <v>247</v>
      </c>
      <c r="B582" t="s">
        <v>433</v>
      </c>
      <c r="G582" s="58"/>
      <c r="H582" s="20">
        <v>1000</v>
      </c>
      <c r="I582" t="s">
        <v>2</v>
      </c>
    </row>
    <row r="583" spans="7:9" ht="12.75">
      <c r="G583" s="58"/>
      <c r="H583" s="71"/>
      <c r="I583" s="42"/>
    </row>
    <row r="584" spans="1:9" ht="13.5" thickBot="1">
      <c r="A584" s="42"/>
      <c r="B584" s="42"/>
      <c r="C584" s="42"/>
      <c r="D584" s="42"/>
      <c r="E584" s="42"/>
      <c r="F584" s="42"/>
      <c r="G584" s="72"/>
      <c r="H584" s="73"/>
      <c r="I584" s="74"/>
    </row>
    <row r="585" spans="7:9" ht="12.75">
      <c r="G585" s="58" t="s">
        <v>434</v>
      </c>
      <c r="H585" s="58">
        <f>SUM(H582:H584)</f>
        <v>1000</v>
      </c>
      <c r="I585" s="58" t="s">
        <v>2</v>
      </c>
    </row>
    <row r="586" spans="1:9" ht="12.75">
      <c r="A586" s="66"/>
      <c r="B586" s="66"/>
      <c r="C586" s="66"/>
      <c r="D586" s="66"/>
      <c r="E586" s="66"/>
      <c r="F586" s="66"/>
      <c r="G586" s="67"/>
      <c r="H586" s="67"/>
      <c r="I586" s="67"/>
    </row>
    <row r="587" spans="1:9" ht="12.75">
      <c r="A587" s="66"/>
      <c r="B587" s="66"/>
      <c r="C587" s="66"/>
      <c r="D587" s="66"/>
      <c r="E587" s="66"/>
      <c r="F587" s="66"/>
      <c r="G587" s="67"/>
      <c r="H587" s="66"/>
      <c r="I587" s="67"/>
    </row>
    <row r="588" spans="1:11" ht="12.75">
      <c r="A588" s="75"/>
      <c r="B588" s="75"/>
      <c r="C588" s="75"/>
      <c r="D588" s="75"/>
      <c r="E588" s="75"/>
      <c r="F588" s="75"/>
      <c r="G588" s="76"/>
      <c r="H588" s="75"/>
      <c r="I588" s="76"/>
      <c r="J588" s="16"/>
      <c r="K588" s="16"/>
    </row>
    <row r="589" spans="1:11" ht="12.75">
      <c r="A589" s="75"/>
      <c r="B589" s="75"/>
      <c r="C589" s="75"/>
      <c r="D589" s="75"/>
      <c r="E589" s="75"/>
      <c r="F589" s="75"/>
      <c r="G589" s="76"/>
      <c r="H589" s="75"/>
      <c r="I589" s="76"/>
      <c r="J589" s="16"/>
      <c r="K589" s="16"/>
    </row>
    <row r="590" spans="1:11" ht="12.75">
      <c r="A590" s="16"/>
      <c r="B590" s="16"/>
      <c r="C590" s="16"/>
      <c r="D590" s="16"/>
      <c r="E590" s="16"/>
      <c r="F590" s="16"/>
      <c r="G590" s="16"/>
      <c r="H590" s="16"/>
      <c r="I590" s="16"/>
      <c r="J590" s="16"/>
      <c r="K590" s="16"/>
    </row>
    <row r="591" spans="1:11" ht="12.75">
      <c r="A591" s="75"/>
      <c r="B591" s="75"/>
      <c r="C591" s="75"/>
      <c r="D591" s="75"/>
      <c r="E591" s="75"/>
      <c r="F591" s="75"/>
      <c r="G591" s="75"/>
      <c r="H591" s="75"/>
      <c r="I591" s="75"/>
      <c r="J591" s="16"/>
      <c r="K591" s="16"/>
    </row>
    <row r="592" spans="1:11" ht="12.75">
      <c r="A592" s="16"/>
      <c r="B592" s="16"/>
      <c r="C592" s="16"/>
      <c r="D592" s="16"/>
      <c r="E592" s="16"/>
      <c r="F592" s="16"/>
      <c r="G592" s="16"/>
      <c r="H592" s="16"/>
      <c r="I592" s="16"/>
      <c r="J592" s="16"/>
      <c r="K592" s="16"/>
    </row>
    <row r="593" spans="1:11" ht="12.75">
      <c r="A593" s="16"/>
      <c r="B593" s="16"/>
      <c r="C593" s="16"/>
      <c r="D593" s="16"/>
      <c r="E593" s="16"/>
      <c r="F593" s="16"/>
      <c r="G593" s="16"/>
      <c r="H593" s="16"/>
      <c r="I593" s="16"/>
      <c r="J593" s="16"/>
      <c r="K593" s="16"/>
    </row>
    <row r="594" spans="1:11" ht="12.75">
      <c r="A594" s="16"/>
      <c r="B594" s="16"/>
      <c r="C594" s="16"/>
      <c r="D594" s="16"/>
      <c r="E594" s="16"/>
      <c r="F594" s="16"/>
      <c r="G594" s="16"/>
      <c r="H594" s="16"/>
      <c r="I594" s="16"/>
      <c r="J594" s="16"/>
      <c r="K594" s="16"/>
    </row>
    <row r="595" spans="1:11" ht="12.75">
      <c r="A595" s="16"/>
      <c r="B595" s="16"/>
      <c r="C595" s="16"/>
      <c r="D595" s="16"/>
      <c r="E595" s="16"/>
      <c r="F595" s="16"/>
      <c r="G595" s="16"/>
      <c r="H595" s="16"/>
      <c r="I595" s="16"/>
      <c r="J595" s="16"/>
      <c r="K595" s="16"/>
    </row>
    <row r="596" spans="1:11" ht="12.75">
      <c r="A596" s="16"/>
      <c r="B596" s="16"/>
      <c r="C596" s="16"/>
      <c r="D596" s="16"/>
      <c r="E596" s="77"/>
      <c r="F596" s="16"/>
      <c r="G596" s="16"/>
      <c r="H596" s="16"/>
      <c r="I596" s="16"/>
      <c r="J596" s="16"/>
      <c r="K596" s="16"/>
    </row>
    <row r="597" spans="1:11" ht="12.75">
      <c r="A597" s="16"/>
      <c r="B597" s="16"/>
      <c r="C597" s="16"/>
      <c r="D597" s="16"/>
      <c r="E597" s="16"/>
      <c r="F597" s="16"/>
      <c r="G597" s="16"/>
      <c r="H597" s="16"/>
      <c r="I597" s="16"/>
      <c r="J597" s="16"/>
      <c r="K597" s="16"/>
    </row>
    <row r="598" spans="1:11" ht="12.75">
      <c r="A598" s="16"/>
      <c r="B598" s="16"/>
      <c r="C598" s="16"/>
      <c r="D598" s="16"/>
      <c r="E598" s="16"/>
      <c r="F598" s="16"/>
      <c r="G598" s="16"/>
      <c r="H598" s="16"/>
      <c r="I598" s="16"/>
      <c r="J598" s="16"/>
      <c r="K598" s="16"/>
    </row>
    <row r="599" spans="1:11" ht="12.75">
      <c r="A599" s="16"/>
      <c r="B599" s="16"/>
      <c r="C599" s="16"/>
      <c r="D599" s="16"/>
      <c r="E599" s="16"/>
      <c r="F599" s="16"/>
      <c r="G599" s="16"/>
      <c r="H599" s="16"/>
      <c r="I599" s="16"/>
      <c r="J599" s="16"/>
      <c r="K599" s="16"/>
    </row>
    <row r="600" spans="1:11" ht="12.75">
      <c r="A600" s="16"/>
      <c r="B600" s="16"/>
      <c r="C600" s="16"/>
      <c r="D600" s="16"/>
      <c r="E600" s="16"/>
      <c r="F600" s="16"/>
      <c r="G600" s="16"/>
      <c r="H600" s="16"/>
      <c r="I600" s="16"/>
      <c r="J600" s="16"/>
      <c r="K600" s="16"/>
    </row>
    <row r="601" spans="1:11" ht="12.75">
      <c r="A601" s="16"/>
      <c r="B601" s="16"/>
      <c r="C601" s="16"/>
      <c r="D601" s="16"/>
      <c r="E601" s="16"/>
      <c r="F601" s="16"/>
      <c r="G601" s="16"/>
      <c r="H601" s="16"/>
      <c r="I601" s="16"/>
      <c r="J601" s="16"/>
      <c r="K601" s="16"/>
    </row>
    <row r="602" spans="1:11" ht="12.75">
      <c r="A602" s="16"/>
      <c r="B602" s="16"/>
      <c r="C602" s="16"/>
      <c r="D602" s="16"/>
      <c r="E602" s="16"/>
      <c r="F602" s="16"/>
      <c r="G602" s="16"/>
      <c r="H602" s="16"/>
      <c r="I602" s="16"/>
      <c r="J602" s="16"/>
      <c r="K602" s="16"/>
    </row>
    <row r="603" spans="1:11" ht="12.75">
      <c r="A603" s="16"/>
      <c r="B603" s="16"/>
      <c r="C603" s="16"/>
      <c r="D603" s="16"/>
      <c r="E603" s="16"/>
      <c r="F603" s="16"/>
      <c r="G603" s="17"/>
      <c r="H603" s="17"/>
      <c r="I603" s="17"/>
      <c r="J603" s="16"/>
      <c r="K603" s="16"/>
    </row>
    <row r="604" spans="1:11" ht="12.75">
      <c r="A604" s="16"/>
      <c r="B604" s="16"/>
      <c r="C604" s="16"/>
      <c r="D604" s="16"/>
      <c r="E604" s="16"/>
      <c r="F604" s="16"/>
      <c r="G604" s="17"/>
      <c r="H604" s="17"/>
      <c r="I604" s="17"/>
      <c r="J604" s="16"/>
      <c r="K604" s="16"/>
    </row>
    <row r="605" spans="1:11" ht="12.75">
      <c r="A605" s="16"/>
      <c r="B605" s="16"/>
      <c r="C605" s="16"/>
      <c r="D605" s="16"/>
      <c r="E605" s="16"/>
      <c r="F605" s="16"/>
      <c r="G605" s="16"/>
      <c r="H605" s="16"/>
      <c r="I605" s="16"/>
      <c r="J605" s="16"/>
      <c r="K605" s="16"/>
    </row>
    <row r="606" spans="1:11" ht="12.75">
      <c r="A606" s="12"/>
      <c r="B606" s="16"/>
      <c r="C606" s="16"/>
      <c r="D606" s="16"/>
      <c r="E606" s="16"/>
      <c r="F606" s="16"/>
      <c r="G606" s="16"/>
      <c r="H606" s="16"/>
      <c r="I606" s="16"/>
      <c r="J606" s="16"/>
      <c r="K606" s="16"/>
    </row>
    <row r="607" spans="1:11" ht="12.75">
      <c r="A607" s="16"/>
      <c r="B607" s="16"/>
      <c r="C607" s="16"/>
      <c r="D607" s="16"/>
      <c r="E607" s="16"/>
      <c r="F607" s="16"/>
      <c r="G607" s="16"/>
      <c r="H607" s="16"/>
      <c r="I607" s="16"/>
      <c r="J607" s="16"/>
      <c r="K607" s="16"/>
    </row>
    <row r="608" spans="1:11" ht="12.75">
      <c r="A608" s="16"/>
      <c r="B608" s="16"/>
      <c r="C608" s="16"/>
      <c r="D608" s="16"/>
      <c r="E608" s="16"/>
      <c r="F608" s="16"/>
      <c r="G608" s="16"/>
      <c r="H608" s="16"/>
      <c r="I608" s="16"/>
      <c r="J608" s="16"/>
      <c r="K608" s="16"/>
    </row>
    <row r="609" spans="1:11" ht="12.75">
      <c r="A609" s="16"/>
      <c r="B609" s="16"/>
      <c r="C609" s="16"/>
      <c r="D609" s="16"/>
      <c r="E609" s="16"/>
      <c r="F609" s="16"/>
      <c r="G609" s="16"/>
      <c r="H609" s="16"/>
      <c r="I609" s="16"/>
      <c r="J609" s="16"/>
      <c r="K609" s="16"/>
    </row>
    <row r="610" spans="1:11" ht="12.75">
      <c r="A610" s="16"/>
      <c r="B610" s="16"/>
      <c r="C610" s="16"/>
      <c r="D610" s="16"/>
      <c r="E610" s="16"/>
      <c r="F610" s="16"/>
      <c r="G610" s="16"/>
      <c r="H610" s="16"/>
      <c r="I610" s="16"/>
      <c r="J610" s="16"/>
      <c r="K610" s="16"/>
    </row>
    <row r="611" spans="1:11" ht="12.75">
      <c r="A611" s="16"/>
      <c r="B611" s="16"/>
      <c r="C611" s="16"/>
      <c r="D611" s="16"/>
      <c r="E611" s="16"/>
      <c r="F611" s="16"/>
      <c r="G611" s="16"/>
      <c r="H611" s="16"/>
      <c r="I611" s="16"/>
      <c r="J611" s="16"/>
      <c r="K611" s="16"/>
    </row>
    <row r="612" spans="1:11" ht="12.75">
      <c r="A612" s="16"/>
      <c r="B612" s="16"/>
      <c r="C612" s="16"/>
      <c r="D612" s="16"/>
      <c r="E612" s="16"/>
      <c r="F612" s="16"/>
      <c r="G612" s="16"/>
      <c r="H612" s="16"/>
      <c r="I612" s="16"/>
      <c r="J612" s="16"/>
      <c r="K612" s="16"/>
    </row>
    <row r="613" spans="1:11" ht="12.75">
      <c r="A613" s="16"/>
      <c r="B613" s="16"/>
      <c r="C613" s="16"/>
      <c r="D613" s="16"/>
      <c r="E613" s="16"/>
      <c r="F613" s="16"/>
      <c r="G613" s="16"/>
      <c r="H613" s="16"/>
      <c r="I613" s="16"/>
      <c r="J613" s="16"/>
      <c r="K613" s="16"/>
    </row>
    <row r="614" spans="1:11" ht="12.75">
      <c r="A614" s="16"/>
      <c r="B614" s="16"/>
      <c r="C614" s="16"/>
      <c r="D614" s="16"/>
      <c r="E614" s="16"/>
      <c r="F614" s="16"/>
      <c r="G614" s="16"/>
      <c r="H614" s="16"/>
      <c r="I614" s="16"/>
      <c r="J614" s="16"/>
      <c r="K614" s="16"/>
    </row>
    <row r="615" spans="1:11" ht="12.75">
      <c r="A615" s="16"/>
      <c r="B615" s="16"/>
      <c r="C615" s="16"/>
      <c r="D615" s="16"/>
      <c r="E615" s="16"/>
      <c r="F615" s="16"/>
      <c r="G615" s="16"/>
      <c r="H615" s="16"/>
      <c r="I615" s="16"/>
      <c r="J615" s="16"/>
      <c r="K615" s="16"/>
    </row>
    <row r="616" spans="1:11" ht="12.75">
      <c r="A616" s="75"/>
      <c r="B616" s="75"/>
      <c r="C616" s="16"/>
      <c r="D616" s="16"/>
      <c r="E616" s="16"/>
      <c r="F616" s="16"/>
      <c r="G616" s="16"/>
      <c r="H616" s="16"/>
      <c r="I616" s="16"/>
      <c r="J616" s="16"/>
      <c r="K616" s="16"/>
    </row>
    <row r="617" spans="1:11" ht="12.75">
      <c r="A617" s="16"/>
      <c r="B617" s="16"/>
      <c r="C617" s="16"/>
      <c r="D617" s="16"/>
      <c r="E617" s="16"/>
      <c r="F617" s="16"/>
      <c r="G617" s="16"/>
      <c r="H617" s="16"/>
      <c r="I617" s="16"/>
      <c r="J617" s="16"/>
      <c r="K617" s="16"/>
    </row>
    <row r="618" spans="1:11" ht="12.75">
      <c r="A618" s="16"/>
      <c r="B618" s="16"/>
      <c r="C618" s="16"/>
      <c r="D618" s="16"/>
      <c r="E618" s="16"/>
      <c r="F618" s="16"/>
      <c r="G618" s="16"/>
      <c r="H618" s="16"/>
      <c r="I618" s="16"/>
      <c r="J618" s="16"/>
      <c r="K618" s="16"/>
    </row>
    <row r="619" spans="1:11" ht="12.75">
      <c r="A619" s="16"/>
      <c r="B619" s="16"/>
      <c r="C619" s="16"/>
      <c r="D619" s="16"/>
      <c r="E619" s="16"/>
      <c r="F619" s="16"/>
      <c r="G619" s="16"/>
      <c r="H619" s="16"/>
      <c r="I619" s="16"/>
      <c r="J619" s="16"/>
      <c r="K619" s="16"/>
    </row>
    <row r="620" spans="1:11" ht="12.75">
      <c r="A620" s="16"/>
      <c r="B620" s="16"/>
      <c r="C620" s="16"/>
      <c r="D620" s="16"/>
      <c r="E620" s="16"/>
      <c r="F620" s="16"/>
      <c r="G620" s="16"/>
      <c r="H620" s="16"/>
      <c r="I620" s="16"/>
      <c r="J620" s="16"/>
      <c r="K620" s="16"/>
    </row>
    <row r="621" spans="1:11" ht="12.75">
      <c r="A621" s="16"/>
      <c r="B621" s="16"/>
      <c r="C621" s="16"/>
      <c r="D621" s="16"/>
      <c r="E621" s="16"/>
      <c r="F621" s="16"/>
      <c r="G621" s="16"/>
      <c r="H621" s="16"/>
      <c r="I621" s="16"/>
      <c r="J621" s="16"/>
      <c r="K621" s="16"/>
    </row>
    <row r="622" spans="1:11" ht="12.75">
      <c r="A622" s="16"/>
      <c r="B622" s="16"/>
      <c r="C622" s="16"/>
      <c r="D622" s="16"/>
      <c r="E622" s="16"/>
      <c r="F622" s="16"/>
      <c r="G622" s="16"/>
      <c r="H622" s="16"/>
      <c r="I622" s="16"/>
      <c r="J622" s="16"/>
      <c r="K622" s="16"/>
    </row>
    <row r="623" spans="1:11" ht="12.75">
      <c r="A623" s="16"/>
      <c r="B623" s="16"/>
      <c r="C623" s="16"/>
      <c r="D623" s="16"/>
      <c r="E623" s="16"/>
      <c r="F623" s="16"/>
      <c r="G623" s="16"/>
      <c r="H623" s="16"/>
      <c r="I623" s="16"/>
      <c r="J623" s="16"/>
      <c r="K623" s="16"/>
    </row>
    <row r="624" spans="1:11" ht="12.75">
      <c r="A624" s="16"/>
      <c r="B624" s="16"/>
      <c r="C624" s="16"/>
      <c r="D624" s="16"/>
      <c r="E624" s="16"/>
      <c r="F624" s="16"/>
      <c r="G624" s="16"/>
      <c r="H624" s="16"/>
      <c r="I624" s="16"/>
      <c r="J624" s="16"/>
      <c r="K624" s="16"/>
    </row>
    <row r="625" spans="1:11" ht="12.75">
      <c r="A625" s="16"/>
      <c r="B625" s="16"/>
      <c r="C625" s="16"/>
      <c r="D625" s="16"/>
      <c r="E625" s="16"/>
      <c r="F625" s="16"/>
      <c r="G625" s="16"/>
      <c r="H625" s="16"/>
      <c r="I625" s="16"/>
      <c r="J625" s="16"/>
      <c r="K625" s="16"/>
    </row>
    <row r="626" spans="1:11" ht="12.75">
      <c r="A626" s="16"/>
      <c r="B626" s="16"/>
      <c r="C626" s="16"/>
      <c r="D626" s="16"/>
      <c r="E626" s="16"/>
      <c r="F626" s="16"/>
      <c r="G626" s="16"/>
      <c r="H626" s="16"/>
      <c r="I626" s="16"/>
      <c r="J626" s="16"/>
      <c r="K626" s="16"/>
    </row>
    <row r="627" spans="1:11" ht="12.75">
      <c r="A627" s="16"/>
      <c r="B627" s="16"/>
      <c r="C627" s="16"/>
      <c r="D627" s="16"/>
      <c r="E627" s="16"/>
      <c r="F627" s="16"/>
      <c r="G627" s="16"/>
      <c r="H627" s="16"/>
      <c r="I627" s="16"/>
      <c r="J627" s="16"/>
      <c r="K627" s="16"/>
    </row>
    <row r="628" spans="1:11" ht="12.75">
      <c r="A628" s="16"/>
      <c r="B628" s="16"/>
      <c r="C628" s="16"/>
      <c r="D628" s="16"/>
      <c r="E628" s="16"/>
      <c r="F628" s="16"/>
      <c r="G628" s="16"/>
      <c r="H628" s="16"/>
      <c r="I628" s="16"/>
      <c r="J628" s="16"/>
      <c r="K628" s="16"/>
    </row>
    <row r="629" spans="1:11" ht="12.75">
      <c r="A629" s="16"/>
      <c r="B629" s="16"/>
      <c r="C629" s="16"/>
      <c r="D629" s="16"/>
      <c r="E629" s="16"/>
      <c r="F629" s="16"/>
      <c r="G629" s="16"/>
      <c r="H629" s="16"/>
      <c r="I629" s="16"/>
      <c r="J629" s="16"/>
      <c r="K629" s="16"/>
    </row>
    <row r="630" spans="1:11" ht="12.75">
      <c r="A630" s="16"/>
      <c r="B630" s="16"/>
      <c r="C630" s="16"/>
      <c r="D630" s="16"/>
      <c r="E630" s="16"/>
      <c r="F630" s="16"/>
      <c r="G630" s="16"/>
      <c r="H630" s="16"/>
      <c r="I630" s="16"/>
      <c r="J630" s="16"/>
      <c r="K630" s="16"/>
    </row>
    <row r="631" spans="1:11" ht="12.75">
      <c r="A631" s="12"/>
      <c r="B631" s="16"/>
      <c r="C631" s="16"/>
      <c r="D631" s="16"/>
      <c r="E631" s="16"/>
      <c r="F631" s="16"/>
      <c r="G631" s="16"/>
      <c r="H631" s="16"/>
      <c r="I631" s="16"/>
      <c r="J631" s="16"/>
      <c r="K631" s="16"/>
    </row>
    <row r="632" spans="1:11" ht="12.75">
      <c r="A632" s="16"/>
      <c r="B632" s="16"/>
      <c r="C632" s="16"/>
      <c r="D632" s="16"/>
      <c r="E632" s="16"/>
      <c r="F632" s="16"/>
      <c r="G632" s="16"/>
      <c r="H632" s="16"/>
      <c r="I632" s="16"/>
      <c r="J632" s="16"/>
      <c r="K632" s="16"/>
    </row>
    <row r="633" spans="1:11" ht="12.75">
      <c r="A633" s="16"/>
      <c r="B633" s="16"/>
      <c r="C633" s="16"/>
      <c r="D633" s="16"/>
      <c r="E633" s="16"/>
      <c r="F633" s="16"/>
      <c r="G633" s="16"/>
      <c r="H633" s="16"/>
      <c r="I633" s="16"/>
      <c r="J633" s="16"/>
      <c r="K633" s="16"/>
    </row>
    <row r="634" spans="1:11" ht="12.75">
      <c r="A634" s="16"/>
      <c r="B634" s="16"/>
      <c r="C634" s="16"/>
      <c r="D634" s="16"/>
      <c r="E634" s="16"/>
      <c r="F634" s="16"/>
      <c r="G634" s="16"/>
      <c r="H634" s="16"/>
      <c r="I634" s="16"/>
      <c r="J634" s="16"/>
      <c r="K634" s="16"/>
    </row>
    <row r="635" spans="1:11" ht="12.75">
      <c r="A635" s="16"/>
      <c r="B635" s="16"/>
      <c r="C635" s="16"/>
      <c r="D635" s="16"/>
      <c r="E635" s="16"/>
      <c r="F635" s="16"/>
      <c r="G635" s="16"/>
      <c r="H635" s="16"/>
      <c r="I635" s="16"/>
      <c r="J635" s="16"/>
      <c r="K635" s="16"/>
    </row>
    <row r="636" spans="1:11" ht="12.75">
      <c r="A636" s="16"/>
      <c r="B636" s="16"/>
      <c r="C636" s="16"/>
      <c r="D636" s="16"/>
      <c r="E636" s="16"/>
      <c r="F636" s="16"/>
      <c r="G636" s="16"/>
      <c r="H636" s="16"/>
      <c r="I636" s="16"/>
      <c r="J636" s="16"/>
      <c r="K636" s="16"/>
    </row>
    <row r="637" spans="1:11" ht="12.75">
      <c r="A637" s="16"/>
      <c r="B637" s="16"/>
      <c r="C637" s="16"/>
      <c r="D637" s="16"/>
      <c r="E637" s="16"/>
      <c r="F637" s="16"/>
      <c r="G637" s="16"/>
      <c r="H637" s="16"/>
      <c r="I637" s="16"/>
      <c r="J637" s="16"/>
      <c r="K637" s="16"/>
    </row>
    <row r="638" spans="1:11" ht="12.75">
      <c r="A638" s="16"/>
      <c r="B638" s="16"/>
      <c r="C638" s="16"/>
      <c r="D638" s="16"/>
      <c r="E638" s="16"/>
      <c r="F638" s="16"/>
      <c r="G638" s="16"/>
      <c r="H638" s="16"/>
      <c r="I638" s="16"/>
      <c r="J638" s="16"/>
      <c r="K638" s="16"/>
    </row>
    <row r="639" spans="1:11" ht="12.75">
      <c r="A639" s="16"/>
      <c r="B639" s="16"/>
      <c r="C639" s="16"/>
      <c r="D639" s="16"/>
      <c r="E639" s="16"/>
      <c r="F639" s="16"/>
      <c r="G639" s="16"/>
      <c r="H639" s="16"/>
      <c r="I639" s="16"/>
      <c r="J639" s="16"/>
      <c r="K639" s="16"/>
    </row>
    <row r="640" spans="1:11" ht="12.75">
      <c r="A640" s="16"/>
      <c r="B640" s="16"/>
      <c r="C640" s="16"/>
      <c r="D640" s="16"/>
      <c r="E640" s="16"/>
      <c r="F640" s="16"/>
      <c r="G640" s="16"/>
      <c r="H640" s="16"/>
      <c r="I640" s="16"/>
      <c r="J640" s="16"/>
      <c r="K640" s="16"/>
    </row>
    <row r="641" spans="1:11" ht="12.75">
      <c r="A641" s="16"/>
      <c r="B641" s="16"/>
      <c r="C641" s="16"/>
      <c r="D641" s="16"/>
      <c r="E641" s="16"/>
      <c r="F641" s="16"/>
      <c r="G641" s="16"/>
      <c r="H641" s="16"/>
      <c r="I641" s="16"/>
      <c r="J641" s="16"/>
      <c r="K641" s="16"/>
    </row>
    <row r="642" spans="1:11" ht="12.75">
      <c r="A642" s="16"/>
      <c r="B642" s="16"/>
      <c r="C642" s="16"/>
      <c r="D642" s="16"/>
      <c r="E642" s="16"/>
      <c r="F642" s="16"/>
      <c r="G642" s="16"/>
      <c r="H642" s="16"/>
      <c r="I642" s="16"/>
      <c r="J642" s="16"/>
      <c r="K642" s="16"/>
    </row>
    <row r="643" spans="1:11" ht="12.75">
      <c r="A643" s="16"/>
      <c r="B643" s="16"/>
      <c r="C643" s="16"/>
      <c r="D643" s="16"/>
      <c r="E643" s="16"/>
      <c r="F643" s="16"/>
      <c r="G643" s="16"/>
      <c r="H643" s="16"/>
      <c r="I643" s="16"/>
      <c r="J643" s="16"/>
      <c r="K643" s="16"/>
    </row>
    <row r="644" spans="1:11" ht="12.75">
      <c r="A644" s="16"/>
      <c r="B644" s="16"/>
      <c r="C644" s="16"/>
      <c r="D644" s="16"/>
      <c r="E644" s="16"/>
      <c r="F644" s="16"/>
      <c r="G644" s="16"/>
      <c r="H644" s="16"/>
      <c r="I644" s="16"/>
      <c r="J644" s="16"/>
      <c r="K644" s="16"/>
    </row>
    <row r="645" spans="1:11" ht="12.75">
      <c r="A645" s="16"/>
      <c r="B645" s="16"/>
      <c r="C645" s="16"/>
      <c r="D645" s="16"/>
      <c r="E645" s="16"/>
      <c r="F645" s="16"/>
      <c r="G645" s="16"/>
      <c r="H645" s="16"/>
      <c r="I645" s="16"/>
      <c r="J645" s="16"/>
      <c r="K645" s="16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MsÚ Prievidza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briatkova</dc:creator>
  <cp:keywords/>
  <dc:description/>
  <cp:lastModifiedBy>Dechto</cp:lastModifiedBy>
  <cp:lastPrinted>2004-09-30T09:37:25Z</cp:lastPrinted>
  <dcterms:created xsi:type="dcterms:W3CDTF">2004-09-29T13:25:52Z</dcterms:created>
  <dcterms:modified xsi:type="dcterms:W3CDTF">2004-09-30T09:38:48Z</dcterms:modified>
  <cp:category/>
  <cp:version/>
  <cp:contentType/>
  <cp:contentStatus/>
</cp:coreProperties>
</file>